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rs management\Curs 3 buget\"/>
    </mc:Choice>
  </mc:AlternateContent>
  <xr:revisionPtr revIDLastSave="0" documentId="13_ncr:1_{C8BE371F-CE2A-4295-A0EF-036F56A84CD6}" xr6:coauthVersionLast="47" xr6:coauthVersionMax="47" xr10:uidLastSave="{00000000-0000-0000-0000-000000000000}"/>
  <bookViews>
    <workbookView xWindow="585" yWindow="600" windowWidth="24900" windowHeight="18750" activeTab="1" xr2:uid="{9186FD7C-882B-49A7-9540-248ADB7E4931}"/>
  </bookViews>
  <sheets>
    <sheet name="Buget_proiect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I62" i="1"/>
  <c r="R22" i="1"/>
  <c r="Q22" i="1"/>
  <c r="P22" i="1"/>
  <c r="P21" i="1" s="1"/>
  <c r="O22" i="1"/>
  <c r="M22" i="1"/>
  <c r="L22" i="1"/>
  <c r="K22" i="1"/>
  <c r="J22" i="1"/>
  <c r="U12" i="1"/>
  <c r="U13" i="1"/>
  <c r="V13" i="1"/>
  <c r="U16" i="1"/>
  <c r="U18" i="1"/>
  <c r="V18" i="1"/>
  <c r="U19" i="1"/>
  <c r="V19" i="1"/>
  <c r="U20" i="1"/>
  <c r="V20" i="1"/>
  <c r="U23" i="1"/>
  <c r="U29" i="1"/>
  <c r="V29" i="1" s="1"/>
  <c r="U30" i="1"/>
  <c r="U31" i="1"/>
  <c r="V31" i="1"/>
  <c r="U32" i="1"/>
  <c r="U33" i="1"/>
  <c r="U34" i="1"/>
  <c r="U35" i="1"/>
  <c r="V35" i="1"/>
  <c r="U36" i="1"/>
  <c r="V36" i="1" s="1"/>
  <c r="U37" i="1"/>
  <c r="V37" i="1"/>
  <c r="U38" i="1"/>
  <c r="V38" i="1"/>
  <c r="U42" i="1"/>
  <c r="V42" i="1"/>
  <c r="U43" i="1"/>
  <c r="V43" i="1"/>
  <c r="U44" i="1"/>
  <c r="U50" i="1"/>
  <c r="U51" i="1"/>
  <c r="V51" i="1"/>
  <c r="U53" i="1"/>
  <c r="V53" i="1"/>
  <c r="U54" i="1"/>
  <c r="V54" i="1"/>
  <c r="U55" i="1"/>
  <c r="U56" i="1"/>
  <c r="U60" i="1"/>
  <c r="V60" i="1"/>
  <c r="U63" i="1"/>
  <c r="V63" i="1"/>
  <c r="U67" i="1"/>
  <c r="V67" i="1" s="1"/>
  <c r="R19" i="1"/>
  <c r="Q19" i="1"/>
  <c r="P19" i="1"/>
  <c r="M19" i="1"/>
  <c r="O19" i="1"/>
  <c r="L19" i="1"/>
  <c r="K19" i="1"/>
  <c r="J19" i="1"/>
  <c r="T66" i="1"/>
  <c r="S66" i="1"/>
  <c r="R66" i="1"/>
  <c r="Q66" i="1"/>
  <c r="P66" i="1"/>
  <c r="O66" i="1"/>
  <c r="N66" i="1"/>
  <c r="M66" i="1"/>
  <c r="L66" i="1"/>
  <c r="K66" i="1"/>
  <c r="J66" i="1"/>
  <c r="I66" i="1"/>
  <c r="U66" i="1" s="1"/>
  <c r="V66" i="1" s="1"/>
  <c r="H66" i="1"/>
  <c r="H58" i="1"/>
  <c r="T58" i="1" s="1"/>
  <c r="U58" i="1" s="1"/>
  <c r="H57" i="1"/>
  <c r="T57" i="1" s="1"/>
  <c r="U57" i="1" s="1"/>
  <c r="V57" i="1" s="1"/>
  <c r="H56" i="1"/>
  <c r="V56" i="1" s="1"/>
  <c r="H55" i="1"/>
  <c r="H59" i="1" s="1"/>
  <c r="H54" i="1"/>
  <c r="H51" i="1"/>
  <c r="H50" i="1"/>
  <c r="T50" i="1" s="1"/>
  <c r="H49" i="1"/>
  <c r="T49" i="1" s="1"/>
  <c r="T48" i="1" s="1"/>
  <c r="S48" i="1"/>
  <c r="R48" i="1"/>
  <c r="Q48" i="1"/>
  <c r="P48" i="1"/>
  <c r="O48" i="1"/>
  <c r="N48" i="1"/>
  <c r="M48" i="1"/>
  <c r="L48" i="1"/>
  <c r="K48" i="1"/>
  <c r="J48" i="1"/>
  <c r="I48" i="1"/>
  <c r="U48" i="1" s="1"/>
  <c r="H48" i="1"/>
  <c r="V48" i="1" s="1"/>
  <c r="H47" i="1"/>
  <c r="T47" i="1" s="1"/>
  <c r="U47" i="1" s="1"/>
  <c r="H46" i="1"/>
  <c r="T46" i="1" s="1"/>
  <c r="U46" i="1" s="1"/>
  <c r="H45" i="1"/>
  <c r="H44" i="1"/>
  <c r="T44" i="1" s="1"/>
  <c r="H43" i="1"/>
  <c r="T43" i="1" s="1"/>
  <c r="H42" i="1"/>
  <c r="T42" i="1" s="1"/>
  <c r="H41" i="1"/>
  <c r="T41" i="1" s="1"/>
  <c r="U41" i="1" s="1"/>
  <c r="H40" i="1"/>
  <c r="T40" i="1" s="1"/>
  <c r="U40" i="1" s="1"/>
  <c r="S39" i="1"/>
  <c r="S52" i="1" s="1"/>
  <c r="R39" i="1"/>
  <c r="R52" i="1" s="1"/>
  <c r="Q39" i="1"/>
  <c r="Q52" i="1" s="1"/>
  <c r="P39" i="1"/>
  <c r="P52" i="1" s="1"/>
  <c r="O39" i="1"/>
  <c r="N39" i="1"/>
  <c r="M39" i="1"/>
  <c r="L39" i="1"/>
  <c r="K39" i="1"/>
  <c r="J39" i="1"/>
  <c r="I39" i="1"/>
  <c r="H38" i="1"/>
  <c r="H37" i="1"/>
  <c r="H36" i="1"/>
  <c r="H33" i="1"/>
  <c r="V33" i="1" s="1"/>
  <c r="H32" i="1"/>
  <c r="V32" i="1" s="1"/>
  <c r="H30" i="1"/>
  <c r="H34" i="1" s="1"/>
  <c r="V34" i="1" s="1"/>
  <c r="H27" i="1"/>
  <c r="T27" i="1" s="1"/>
  <c r="U27" i="1" s="1"/>
  <c r="H26" i="1"/>
  <c r="T26" i="1" s="1"/>
  <c r="U26" i="1" s="1"/>
  <c r="V26" i="1" s="1"/>
  <c r="H25" i="1"/>
  <c r="T25" i="1" s="1"/>
  <c r="S24" i="1"/>
  <c r="R24" i="1"/>
  <c r="Q24" i="1"/>
  <c r="P24" i="1"/>
  <c r="O24" i="1"/>
  <c r="N24" i="1"/>
  <c r="M24" i="1"/>
  <c r="L24" i="1"/>
  <c r="K24" i="1"/>
  <c r="J24" i="1"/>
  <c r="I24" i="1"/>
  <c r="H23" i="1"/>
  <c r="V23" i="1" s="1"/>
  <c r="H22" i="1"/>
  <c r="T21" i="1"/>
  <c r="S21" i="1"/>
  <c r="S15" i="1" s="1"/>
  <c r="R21" i="1"/>
  <c r="Q21" i="1"/>
  <c r="O21" i="1"/>
  <c r="N21" i="1"/>
  <c r="M21" i="1"/>
  <c r="L21" i="1"/>
  <c r="K21" i="1"/>
  <c r="J21" i="1"/>
  <c r="I21" i="1"/>
  <c r="H20" i="1"/>
  <c r="R18" i="1"/>
  <c r="Q18" i="1"/>
  <c r="Q15" i="1" s="1"/>
  <c r="P18" i="1"/>
  <c r="M18" i="1"/>
  <c r="M15" i="1" s="1"/>
  <c r="L18" i="1"/>
  <c r="L15" i="1" s="1"/>
  <c r="K18" i="1"/>
  <c r="K15" i="1" s="1"/>
  <c r="J18" i="1"/>
  <c r="H19" i="1"/>
  <c r="H18" i="1" s="1"/>
  <c r="T18" i="1"/>
  <c r="S18" i="1"/>
  <c r="O18" i="1"/>
  <c r="O15" i="1" s="1"/>
  <c r="N18" i="1"/>
  <c r="I18" i="1"/>
  <c r="H17" i="1"/>
  <c r="T17" i="1" s="1"/>
  <c r="U17" i="1" s="1"/>
  <c r="H16" i="1"/>
  <c r="V16" i="1" s="1"/>
  <c r="N15" i="1"/>
  <c r="I15" i="1"/>
  <c r="M14" i="1"/>
  <c r="M7" i="1" s="1"/>
  <c r="L14" i="1"/>
  <c r="K14" i="1"/>
  <c r="U14" i="1" s="1"/>
  <c r="V14" i="1" s="1"/>
  <c r="H14" i="1"/>
  <c r="M13" i="1"/>
  <c r="L13" i="1"/>
  <c r="K13" i="1"/>
  <c r="H13" i="1"/>
  <c r="R12" i="1"/>
  <c r="Q12" i="1"/>
  <c r="P12" i="1"/>
  <c r="O12" i="1"/>
  <c r="N12" i="1"/>
  <c r="M12" i="1"/>
  <c r="L12" i="1"/>
  <c r="K12" i="1"/>
  <c r="J12" i="1"/>
  <c r="J7" i="1" s="1"/>
  <c r="I12" i="1"/>
  <c r="I7" i="1" s="1"/>
  <c r="H12" i="1"/>
  <c r="V12" i="1" s="1"/>
  <c r="H11" i="1"/>
  <c r="S11" i="1" s="1"/>
  <c r="U11" i="1" s="1"/>
  <c r="H10" i="1"/>
  <c r="T10" i="1" s="1"/>
  <c r="T7" i="1" s="1"/>
  <c r="H9" i="1"/>
  <c r="S9" i="1" s="1"/>
  <c r="U9" i="1" s="1"/>
  <c r="H8" i="1"/>
  <c r="R7" i="1"/>
  <c r="Q7" i="1"/>
  <c r="P7" i="1"/>
  <c r="O7" i="1"/>
  <c r="O28" i="1" s="1"/>
  <c r="N7" i="1"/>
  <c r="N62" i="1" s="1"/>
  <c r="V55" i="1" l="1"/>
  <c r="T45" i="1"/>
  <c r="U45" i="1" s="1"/>
  <c r="V45" i="1" s="1"/>
  <c r="T24" i="1"/>
  <c r="U24" i="1" s="1"/>
  <c r="K7" i="1"/>
  <c r="V50" i="1"/>
  <c r="L7" i="1"/>
  <c r="V9" i="1"/>
  <c r="U49" i="1"/>
  <c r="V49" i="1" s="1"/>
  <c r="T15" i="1"/>
  <c r="V11" i="1"/>
  <c r="U10" i="1"/>
  <c r="V10" i="1" s="1"/>
  <c r="V47" i="1"/>
  <c r="L52" i="1"/>
  <c r="V46" i="1"/>
  <c r="V30" i="1"/>
  <c r="V41" i="1"/>
  <c r="V40" i="1"/>
  <c r="I52" i="1"/>
  <c r="J52" i="1"/>
  <c r="M52" i="1"/>
  <c r="N52" i="1"/>
  <c r="V58" i="1"/>
  <c r="V17" i="1"/>
  <c r="P15" i="1"/>
  <c r="P28" i="1" s="1"/>
  <c r="P61" i="1" s="1"/>
  <c r="U22" i="1"/>
  <c r="V22" i="1" s="1"/>
  <c r="K52" i="1"/>
  <c r="O52" i="1"/>
  <c r="O61" i="1" s="1"/>
  <c r="T59" i="1"/>
  <c r="U59" i="1" s="1"/>
  <c r="V44" i="1"/>
  <c r="V27" i="1"/>
  <c r="H24" i="1"/>
  <c r="U25" i="1"/>
  <c r="V25" i="1" s="1"/>
  <c r="H7" i="1"/>
  <c r="R15" i="1"/>
  <c r="R28" i="1" s="1"/>
  <c r="R61" i="1" s="1"/>
  <c r="U21" i="1"/>
  <c r="J15" i="1"/>
  <c r="Q28" i="1"/>
  <c r="Q61" i="1" s="1"/>
  <c r="M28" i="1"/>
  <c r="H21" i="1"/>
  <c r="H15" i="1"/>
  <c r="I28" i="1"/>
  <c r="J28" i="1"/>
  <c r="J62" i="1"/>
  <c r="K28" i="1"/>
  <c r="K62" i="1"/>
  <c r="L62" i="1"/>
  <c r="L28" i="1"/>
  <c r="L61" i="1" s="1"/>
  <c r="L65" i="1" s="1"/>
  <c r="T28" i="1"/>
  <c r="M62" i="1"/>
  <c r="O62" i="1"/>
  <c r="H39" i="1"/>
  <c r="S8" i="1"/>
  <c r="R62" i="1"/>
  <c r="N28" i="1"/>
  <c r="N61" i="1" s="1"/>
  <c r="N65" i="1" s="1"/>
  <c r="P62" i="1"/>
  <c r="Q62" i="1"/>
  <c r="O65" i="1" l="1"/>
  <c r="M61" i="1"/>
  <c r="I61" i="1"/>
  <c r="I65" i="1" s="1"/>
  <c r="I64" i="1" s="1"/>
  <c r="U15" i="1"/>
  <c r="V15" i="1" s="1"/>
  <c r="V21" i="1"/>
  <c r="V24" i="1"/>
  <c r="V59" i="1"/>
  <c r="H52" i="1"/>
  <c r="K61" i="1"/>
  <c r="K65" i="1" s="1"/>
  <c r="T39" i="1"/>
  <c r="S7" i="1"/>
  <c r="S62" i="1" s="1"/>
  <c r="U62" i="1" s="1"/>
  <c r="V62" i="1" s="1"/>
  <c r="U8" i="1"/>
  <c r="V8" i="1" s="1"/>
  <c r="H71" i="1"/>
  <c r="H61" i="1"/>
  <c r="R65" i="1"/>
  <c r="Q65" i="1"/>
  <c r="Q68" i="1" s="1"/>
  <c r="M65" i="1"/>
  <c r="M64" i="1" s="1"/>
  <c r="J61" i="1"/>
  <c r="R68" i="1"/>
  <c r="R64" i="1"/>
  <c r="O64" i="1"/>
  <c r="O68" i="1"/>
  <c r="P65" i="1"/>
  <c r="L64" i="1"/>
  <c r="L68" i="1"/>
  <c r="N64" i="1"/>
  <c r="N68" i="1"/>
  <c r="I68" i="1" l="1"/>
  <c r="T52" i="1"/>
  <c r="U39" i="1"/>
  <c r="V39" i="1" s="1"/>
  <c r="M68" i="1"/>
  <c r="Q64" i="1"/>
  <c r="H65" i="1"/>
  <c r="H68" i="1" s="1"/>
  <c r="S28" i="1"/>
  <c r="U7" i="1"/>
  <c r="V7" i="1" s="1"/>
  <c r="J65" i="1"/>
  <c r="K64" i="1"/>
  <c r="K68" i="1"/>
  <c r="P68" i="1"/>
  <c r="P64" i="1"/>
  <c r="H64" i="1" l="1"/>
  <c r="T61" i="1"/>
  <c r="T65" i="1" s="1"/>
  <c r="U52" i="1"/>
  <c r="V52" i="1" s="1"/>
  <c r="S61" i="1"/>
  <c r="U28" i="1"/>
  <c r="V28" i="1" s="1"/>
  <c r="J68" i="1"/>
  <c r="J64" i="1"/>
  <c r="T64" i="1" l="1"/>
  <c r="T68" i="1"/>
  <c r="S65" i="1"/>
  <c r="U61" i="1"/>
  <c r="V61" i="1" s="1"/>
  <c r="S68" i="1" l="1"/>
  <c r="U68" i="1" s="1"/>
  <c r="V68" i="1" s="1"/>
  <c r="S64" i="1"/>
  <c r="U64" i="1" s="1"/>
  <c r="V64" i="1" s="1"/>
  <c r="U65" i="1"/>
  <c r="V65" i="1" s="1"/>
</calcChain>
</file>

<file path=xl/sharedStrings.xml><?xml version="1.0" encoding="utf-8"?>
<sst xmlns="http://schemas.openxmlformats.org/spreadsheetml/2006/main" count="118" uniqueCount="89">
  <si>
    <t>Capitole bugetare</t>
  </si>
  <si>
    <t>UM</t>
  </si>
  <si>
    <t>Cantitate</t>
  </si>
  <si>
    <t>Cost unitar (Lei)</t>
  </si>
  <si>
    <t>Cost total (Lei, fără TVA)</t>
  </si>
  <si>
    <t>TVA
(Lei)</t>
  </si>
  <si>
    <t>Cost total (Lei, inclusiv TVA)</t>
  </si>
  <si>
    <t>Activitatea 1 (Lei)</t>
  </si>
  <si>
    <t>Activitatea 2 (Lei)</t>
  </si>
  <si>
    <t>Activitatea 3 (Lei)</t>
  </si>
  <si>
    <t>Activitatea 4 (Lei)</t>
  </si>
  <si>
    <t>Activitatea 5 (Lei)</t>
  </si>
  <si>
    <t>Activitatea 6 (Lei)</t>
  </si>
  <si>
    <t>Activitatea 7 (Lei)</t>
  </si>
  <si>
    <t>Activitatea 8 (Lei)</t>
  </si>
  <si>
    <t>Activitatea 9 (Lei)</t>
  </si>
  <si>
    <t>Activitatea 10 (Lei)</t>
  </si>
  <si>
    <t>MP 1 (Lei)</t>
  </si>
  <si>
    <t>MP 2 (Lei)</t>
  </si>
  <si>
    <t>Sub-activitatea
 1</t>
  </si>
  <si>
    <t>Sub-activitatea
1</t>
  </si>
  <si>
    <t xml:space="preserve">Cap 1. Cheltuieli de management </t>
  </si>
  <si>
    <t>1.1 Cheltuieli cu personalul alocat proiectului</t>
  </si>
  <si>
    <t xml:space="preserve"> 1.1.1 Manager de proiect - Promotor de proiect </t>
  </si>
  <si>
    <t>luni (80 ore / lună)</t>
  </si>
  <si>
    <t xml:space="preserve">   1.1.2 Responsabil financiar - Promotor de proiect </t>
  </si>
  <si>
    <t xml:space="preserve">  1.1.3 Responsabil achizitii publice - Promotor de proiect </t>
  </si>
  <si>
    <t xml:space="preserve">  1.1.4 Asistent manager - Promotor de proiect </t>
  </si>
  <si>
    <t xml:space="preserve">  1.1.5 Experti - Promotor de proiect </t>
  </si>
  <si>
    <t xml:space="preserve">  1.1.6 Tehnicieni - Promotor de proiect </t>
  </si>
  <si>
    <t xml:space="preserve"> 1.1.7 Muncitori - Promotor de proiect </t>
  </si>
  <si>
    <t>1.2 Cheltuieli cu deplasarea</t>
  </si>
  <si>
    <t>1.2.1 Transport internațional</t>
  </si>
  <si>
    <t>1.2.2 Transport local</t>
  </si>
  <si>
    <t>bonuri</t>
  </si>
  <si>
    <t>1.2.3 Cheltuieli de cazare</t>
  </si>
  <si>
    <t>- în țară</t>
  </si>
  <si>
    <t>zile</t>
  </si>
  <si>
    <t>- în străinătate</t>
  </si>
  <si>
    <t>1.2.4 Cheltuieli cu diurna</t>
  </si>
  <si>
    <t>1.3. Alte cheltuieli</t>
  </si>
  <si>
    <t xml:space="preserve"> 1.3.1 Birotica, Rechizite, Papetarie, Tonere</t>
  </si>
  <si>
    <t>pachete</t>
  </si>
  <si>
    <t xml:space="preserve"> 1.3.2 Materiale</t>
  </si>
  <si>
    <t xml:space="preserve"> 1.3.3 Reactivi </t>
  </si>
  <si>
    <t>Subtotal cheltuieli de management</t>
  </si>
  <si>
    <t>Cap 2. Cheltuieli pentru consultanță și expertiză</t>
  </si>
  <si>
    <t>2.1. Cheltuieli pentru consultanţă şi expertiză  privind desfăşurarea activităţilor proiectului</t>
  </si>
  <si>
    <t xml:space="preserve">2.2. Onorarii experți </t>
  </si>
  <si>
    <t xml:space="preserve">2.3. Cheltuieli cu servicii de traducere şi interpretariat </t>
  </si>
  <si>
    <t>2.4. Alte cheltuieli</t>
  </si>
  <si>
    <t>Subtotal cheltuieli pentru consultanţă şi expertiză</t>
  </si>
  <si>
    <t>Cap 3. Cheltuieli specifice</t>
  </si>
  <si>
    <t>3.1 Cheltuieli pentru obținerea 
acordurilor, avizelor și autorizațiilor</t>
  </si>
  <si>
    <t>3.2. Costul integral al utilajelor, echipamentelor tehnologice şi funcţionale cu montaj</t>
  </si>
  <si>
    <t>3.3. Cheltuieli cu amortizarea utilajelor, echipamentelor tehnologice şi funcţionale cu montaj</t>
  </si>
  <si>
    <t>3.4. Costul integral al dotărilor noi sau second hand</t>
  </si>
  <si>
    <t xml:space="preserve">   3.4.1. Calculator - statie grafica</t>
  </si>
  <si>
    <t>buc</t>
  </si>
  <si>
    <t xml:space="preserve">   3.4.2. Autoturism de teren</t>
  </si>
  <si>
    <t xml:space="preserve">   3.4.3. Pachet auto drumuri grele</t>
  </si>
  <si>
    <t xml:space="preserve">   3.4.4. Remorcă auto</t>
  </si>
  <si>
    <t xml:space="preserve">   3.4.5. Drona &amp; acumulatori </t>
  </si>
  <si>
    <t xml:space="preserve">   3.4.6. Drujba </t>
  </si>
  <si>
    <t xml:space="preserve">   3.4.7. Accesorii foto</t>
  </si>
  <si>
    <t>pachet</t>
  </si>
  <si>
    <t>3.5. Cheltuieli cu amortizarea dotărilor noi sau second hand</t>
  </si>
  <si>
    <t>3.6. Cheltuieli privind asigurările</t>
  </si>
  <si>
    <t xml:space="preserve">   3.6.1 Asigurare auto</t>
  </si>
  <si>
    <t xml:space="preserve">   3.6.2 Casco</t>
  </si>
  <si>
    <t>3.7. Alte cheltuieli generate de specificul proiectului</t>
  </si>
  <si>
    <t>Subtotal cheltuieli specifice</t>
  </si>
  <si>
    <t>Cap 4. Cheluieli pentru diseminarea rezultatelor, publicitate și informare</t>
  </si>
  <si>
    <t>4.1 Cheltuieli pentru elaborarea, prelucrarea și tipărirea materialelor de vizibilitate</t>
  </si>
  <si>
    <t>4.2 Cheltuieli pentru creare și mentenanță website</t>
  </si>
  <si>
    <t>4.3 Cheltuieli pentru organizarea evenimentelor de promovare</t>
  </si>
  <si>
    <t>4.3.1 Organizare conferinte</t>
  </si>
  <si>
    <t>Subtotal cheltuieli diseminare rezultate, publicitate și informare</t>
  </si>
  <si>
    <t>Cap 5. Cheltuieli ale partenerilor externi</t>
  </si>
  <si>
    <t xml:space="preserve">Total cheltuieli directe eligibile </t>
  </si>
  <si>
    <t>Cap 6. Cheltuieli indirecte</t>
  </si>
  <si>
    <t>10% din  costurile directe eligibile cu personalul</t>
  </si>
  <si>
    <t>Cap 7. Cheltuieli neprevăzute</t>
  </si>
  <si>
    <r>
      <t xml:space="preserve">Total cheltuieli eligibile,
</t>
    </r>
    <r>
      <rPr>
        <b/>
        <i/>
        <sz val="12"/>
        <color indexed="8"/>
        <rFont val="Calibri"/>
        <family val="2"/>
      </rPr>
      <t>din care</t>
    </r>
  </si>
  <si>
    <t xml:space="preserve"> - Solicitant</t>
  </si>
  <si>
    <t xml:space="preserve"> - Partener 1</t>
  </si>
  <si>
    <t>Total cheltuieli neeligibile</t>
  </si>
  <si>
    <t>Total general</t>
  </si>
  <si>
    <t>4.4 Alte cheltuieli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</si>
</sst>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sz val="12"/>
      <color indexed="10"/>
      <name val="Calibri"/>
      <family val="2"/>
    </font>
    <font>
      <sz val="12"/>
      <color indexed="8"/>
      <name val="Calibri"/>
      <family val="2"/>
    </font>
    <font>
      <b/>
      <i/>
      <sz val="12"/>
      <name val="Calibri"/>
      <family val="2"/>
    </font>
    <font>
      <b/>
      <i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3" xfId="0" applyFont="1" applyFill="1" applyBorder="1"/>
    <xf numFmtId="0" fontId="4" fillId="2" borderId="3" xfId="0" applyFont="1" applyFill="1" applyBorder="1"/>
    <xf numFmtId="0" fontId="5" fillId="3" borderId="3" xfId="0" applyFont="1" applyFill="1" applyBorder="1" applyAlignment="1">
      <alignment horizontal="justify" wrapText="1"/>
    </xf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7" fillId="0" borderId="3" xfId="0" applyFont="1" applyBorder="1" applyAlignment="1">
      <alignment horizontal="justify" vertical="center"/>
    </xf>
    <xf numFmtId="0" fontId="5" fillId="3" borderId="3" xfId="0" applyFont="1" applyFill="1" applyBorder="1" applyAlignment="1">
      <alignment horizontal="left" wrapText="1" indent="1"/>
    </xf>
    <xf numFmtId="0" fontId="5" fillId="3" borderId="3" xfId="0" quotePrefix="1" applyFont="1" applyFill="1" applyBorder="1" applyAlignment="1">
      <alignment horizontal="left" indent="1"/>
    </xf>
    <xf numFmtId="0" fontId="5" fillId="3" borderId="3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justify" vertical="center"/>
    </xf>
    <xf numFmtId="0" fontId="7" fillId="0" borderId="3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0" fontId="7" fillId="3" borderId="3" xfId="0" applyFont="1" applyFill="1" applyBorder="1"/>
    <xf numFmtId="0" fontId="5" fillId="3" borderId="3" xfId="0" applyFont="1" applyFill="1" applyBorder="1"/>
    <xf numFmtId="0" fontId="3" fillId="2" borderId="3" xfId="0" applyFont="1" applyFill="1" applyBorder="1" applyAlignment="1">
      <alignment horizontal="justify" vertical="center"/>
    </xf>
    <xf numFmtId="0" fontId="1" fillId="2" borderId="3" xfId="0" applyFont="1" applyFill="1" applyBorder="1"/>
    <xf numFmtId="0" fontId="7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3" xfId="0" applyFont="1" applyBorder="1"/>
    <xf numFmtId="0" fontId="1" fillId="4" borderId="3" xfId="0" applyFont="1" applyFill="1" applyBorder="1" applyAlignment="1">
      <alignment horizontal="justify" vertical="center" wrapText="1"/>
    </xf>
    <xf numFmtId="0" fontId="1" fillId="4" borderId="3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/>
    </xf>
    <xf numFmtId="0" fontId="2" fillId="2" borderId="3" xfId="0" applyFont="1" applyFill="1" applyBorder="1"/>
    <xf numFmtId="0" fontId="1" fillId="0" borderId="3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7" fillId="0" borderId="3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7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" fillId="4" borderId="3" xfId="0" applyFont="1" applyFill="1" applyBorder="1" applyAlignment="1">
      <alignment wrapText="1"/>
    </xf>
    <xf numFmtId="0" fontId="7" fillId="4" borderId="3" xfId="0" applyFont="1" applyFill="1" applyBorder="1"/>
    <xf numFmtId="0" fontId="5" fillId="4" borderId="3" xfId="0" applyFont="1" applyFill="1" applyBorder="1"/>
    <xf numFmtId="0" fontId="7" fillId="0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2CFBD-1F82-4711-865E-8458A29662BB}">
  <dimension ref="B3:V71"/>
  <sheetViews>
    <sheetView topLeftCell="F43" workbookViewId="0">
      <selection activeCell="L32" sqref="L32"/>
    </sheetView>
  </sheetViews>
  <sheetFormatPr defaultRowHeight="15" x14ac:dyDescent="0.25"/>
  <cols>
    <col min="2" max="2" width="58.7109375" customWidth="1"/>
    <col min="3" max="3" width="23.28515625" customWidth="1"/>
    <col min="9" max="20" width="14" customWidth="1"/>
    <col min="21" max="21" width="22.140625" customWidth="1"/>
  </cols>
  <sheetData>
    <row r="3" spans="2:22" ht="31.5" x14ac:dyDescent="0.25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4" t="s">
        <v>17</v>
      </c>
      <c r="T3" s="4" t="s">
        <v>18</v>
      </c>
    </row>
    <row r="4" spans="2:22" ht="47.25" x14ac:dyDescent="0.25">
      <c r="B4" s="5"/>
      <c r="C4" s="6"/>
      <c r="D4" s="6"/>
      <c r="E4" s="6"/>
      <c r="F4" s="6"/>
      <c r="G4" s="6"/>
      <c r="H4" s="6"/>
      <c r="I4" s="4" t="s">
        <v>19</v>
      </c>
      <c r="J4" s="4" t="s">
        <v>19</v>
      </c>
      <c r="K4" s="7" t="s">
        <v>19</v>
      </c>
      <c r="L4" s="4" t="s">
        <v>19</v>
      </c>
      <c r="M4" s="4" t="s">
        <v>19</v>
      </c>
      <c r="N4" s="4" t="s">
        <v>19</v>
      </c>
      <c r="O4" s="4" t="s">
        <v>19</v>
      </c>
      <c r="P4" s="4" t="s">
        <v>19</v>
      </c>
      <c r="Q4" s="4" t="s">
        <v>19</v>
      </c>
      <c r="R4" s="4" t="s">
        <v>19</v>
      </c>
      <c r="S4" s="4" t="s">
        <v>20</v>
      </c>
      <c r="T4" s="4" t="s">
        <v>20</v>
      </c>
    </row>
    <row r="5" spans="2:22" ht="15.75" x14ac:dyDescent="0.25">
      <c r="B5" s="8">
        <v>1</v>
      </c>
      <c r="C5" s="9">
        <v>2</v>
      </c>
      <c r="D5" s="9">
        <v>3</v>
      </c>
      <c r="E5" s="9">
        <v>4</v>
      </c>
      <c r="F5" s="9">
        <v>5</v>
      </c>
      <c r="G5" s="9">
        <v>6</v>
      </c>
      <c r="H5" s="4">
        <v>7</v>
      </c>
      <c r="I5" s="9">
        <v>8</v>
      </c>
      <c r="J5" s="9">
        <v>9</v>
      </c>
      <c r="K5" s="10">
        <v>18</v>
      </c>
      <c r="L5" s="4">
        <v>19</v>
      </c>
      <c r="M5" s="9">
        <v>20</v>
      </c>
      <c r="N5" s="9">
        <v>21</v>
      </c>
      <c r="O5" s="9">
        <v>22</v>
      </c>
      <c r="P5" s="9">
        <v>23</v>
      </c>
      <c r="Q5" s="9">
        <v>24</v>
      </c>
      <c r="R5" s="4">
        <v>25</v>
      </c>
      <c r="S5" s="9">
        <v>26</v>
      </c>
      <c r="T5" s="4">
        <v>27</v>
      </c>
    </row>
    <row r="6" spans="2:22" ht="18.75" x14ac:dyDescent="0.3">
      <c r="B6" s="11" t="s">
        <v>21</v>
      </c>
      <c r="C6" s="11"/>
      <c r="D6" s="11"/>
      <c r="E6" s="11"/>
      <c r="F6" s="11"/>
      <c r="G6" s="11"/>
      <c r="H6" s="11"/>
      <c r="I6" s="11"/>
      <c r="J6" s="11"/>
      <c r="K6" s="12"/>
      <c r="L6" s="11"/>
      <c r="M6" s="11"/>
      <c r="N6" s="11"/>
      <c r="O6" s="11"/>
      <c r="P6" s="11"/>
      <c r="Q6" s="11"/>
      <c r="R6" s="11"/>
      <c r="S6" s="11"/>
      <c r="T6" s="11"/>
    </row>
    <row r="7" spans="2:22" ht="15.75" x14ac:dyDescent="0.25">
      <c r="B7" s="13" t="s">
        <v>22</v>
      </c>
      <c r="C7" s="14"/>
      <c r="D7" s="15"/>
      <c r="E7" s="15"/>
      <c r="F7" s="15"/>
      <c r="G7" s="15"/>
      <c r="H7" s="15">
        <f>SUM(H8:H14)</f>
        <v>1150108</v>
      </c>
      <c r="I7" s="15">
        <f t="shared" ref="I7:T7" si="0">SUM(I8:I14)</f>
        <v>40900</v>
      </c>
      <c r="J7" s="15">
        <f t="shared" si="0"/>
        <v>81800</v>
      </c>
      <c r="K7" s="16">
        <f t="shared" si="0"/>
        <v>99796</v>
      </c>
      <c r="L7" s="15">
        <f t="shared" si="0"/>
        <v>99796</v>
      </c>
      <c r="M7" s="15">
        <f t="shared" si="0"/>
        <v>99796</v>
      </c>
      <c r="N7" s="15">
        <f t="shared" si="0"/>
        <v>81800</v>
      </c>
      <c r="O7" s="15">
        <f t="shared" si="0"/>
        <v>40900</v>
      </c>
      <c r="P7" s="15">
        <f t="shared" si="0"/>
        <v>40900</v>
      </c>
      <c r="Q7" s="15">
        <f t="shared" si="0"/>
        <v>40900</v>
      </c>
      <c r="R7" s="15">
        <f t="shared" si="0"/>
        <v>81800</v>
      </c>
      <c r="S7" s="15">
        <f t="shared" si="0"/>
        <v>343560</v>
      </c>
      <c r="T7" s="15">
        <f t="shared" si="0"/>
        <v>98160</v>
      </c>
      <c r="U7" s="48">
        <f>SUM(I7:T7)</f>
        <v>1150108</v>
      </c>
      <c r="V7" s="48">
        <f>H7-U7</f>
        <v>0</v>
      </c>
    </row>
    <row r="8" spans="2:22" ht="15.75" x14ac:dyDescent="0.25">
      <c r="B8" s="13" t="s">
        <v>23</v>
      </c>
      <c r="C8" s="17" t="s">
        <v>24</v>
      </c>
      <c r="D8" s="15">
        <v>10</v>
      </c>
      <c r="E8" s="15">
        <v>14724</v>
      </c>
      <c r="F8" s="15"/>
      <c r="G8" s="15"/>
      <c r="H8" s="15">
        <f t="shared" ref="H8:H27" si="1">D8*E8</f>
        <v>147240</v>
      </c>
      <c r="I8" s="15"/>
      <c r="J8" s="15"/>
      <c r="K8" s="16"/>
      <c r="L8" s="15"/>
      <c r="M8" s="15"/>
      <c r="N8" s="15"/>
      <c r="O8" s="15"/>
      <c r="P8" s="15"/>
      <c r="Q8" s="15"/>
      <c r="R8" s="15"/>
      <c r="S8" s="15">
        <f>H8</f>
        <v>147240</v>
      </c>
      <c r="T8" s="15"/>
      <c r="U8" s="48">
        <f t="shared" ref="U8:U68" si="2">SUM(I8:T8)</f>
        <v>147240</v>
      </c>
      <c r="V8" s="48">
        <f t="shared" ref="V8:V68" si="3">H8-U8</f>
        <v>0</v>
      </c>
    </row>
    <row r="9" spans="2:22" ht="15.75" x14ac:dyDescent="0.25">
      <c r="B9" s="13" t="s">
        <v>25</v>
      </c>
      <c r="C9" s="17" t="s">
        <v>24</v>
      </c>
      <c r="D9" s="15">
        <v>10</v>
      </c>
      <c r="E9" s="15">
        <v>9816</v>
      </c>
      <c r="F9" s="15"/>
      <c r="G9" s="15"/>
      <c r="H9" s="15">
        <f t="shared" si="1"/>
        <v>98160</v>
      </c>
      <c r="I9" s="15"/>
      <c r="J9" s="15"/>
      <c r="K9" s="16"/>
      <c r="L9" s="15"/>
      <c r="M9" s="15"/>
      <c r="N9" s="15"/>
      <c r="O9" s="15"/>
      <c r="P9" s="15"/>
      <c r="Q9" s="15"/>
      <c r="R9" s="15"/>
      <c r="S9" s="15">
        <f>H9</f>
        <v>98160</v>
      </c>
      <c r="T9" s="15"/>
      <c r="U9" s="48">
        <f t="shared" si="2"/>
        <v>98160</v>
      </c>
      <c r="V9" s="48">
        <f t="shared" si="3"/>
        <v>0</v>
      </c>
    </row>
    <row r="10" spans="2:22" ht="15.75" x14ac:dyDescent="0.25">
      <c r="B10" s="18" t="s">
        <v>26</v>
      </c>
      <c r="C10" s="17" t="s">
        <v>24</v>
      </c>
      <c r="D10" s="15">
        <v>10</v>
      </c>
      <c r="E10" s="15">
        <v>9816</v>
      </c>
      <c r="F10" s="15"/>
      <c r="G10" s="15"/>
      <c r="H10" s="15">
        <f t="shared" si="1"/>
        <v>98160</v>
      </c>
      <c r="I10" s="15"/>
      <c r="J10" s="15"/>
      <c r="K10" s="16"/>
      <c r="L10" s="15"/>
      <c r="M10" s="15"/>
      <c r="N10" s="15"/>
      <c r="O10" s="15"/>
      <c r="P10" s="15"/>
      <c r="Q10" s="15"/>
      <c r="R10" s="15"/>
      <c r="S10" s="15"/>
      <c r="T10" s="15">
        <f>H10</f>
        <v>98160</v>
      </c>
      <c r="U10" s="48">
        <f t="shared" si="2"/>
        <v>98160</v>
      </c>
      <c r="V10" s="48">
        <f t="shared" si="3"/>
        <v>0</v>
      </c>
    </row>
    <row r="11" spans="2:22" ht="15.75" x14ac:dyDescent="0.25">
      <c r="B11" s="18" t="s">
        <v>27</v>
      </c>
      <c r="C11" s="17" t="s">
        <v>24</v>
      </c>
      <c r="D11" s="15">
        <v>10</v>
      </c>
      <c r="E11" s="15">
        <v>9816</v>
      </c>
      <c r="F11" s="15"/>
      <c r="G11" s="15"/>
      <c r="H11" s="15">
        <f t="shared" si="1"/>
        <v>98160</v>
      </c>
      <c r="I11" s="15"/>
      <c r="J11" s="15"/>
      <c r="K11" s="16"/>
      <c r="L11" s="15"/>
      <c r="M11" s="15"/>
      <c r="N11" s="15"/>
      <c r="O11" s="15"/>
      <c r="P11" s="15"/>
      <c r="Q11" s="15"/>
      <c r="R11" s="15"/>
      <c r="S11" s="15">
        <f>H11</f>
        <v>98160</v>
      </c>
      <c r="T11" s="15"/>
      <c r="U11" s="48">
        <f t="shared" si="2"/>
        <v>98160</v>
      </c>
      <c r="V11" s="48">
        <f t="shared" si="3"/>
        <v>0</v>
      </c>
    </row>
    <row r="12" spans="2:22" ht="15.75" x14ac:dyDescent="0.25">
      <c r="B12" s="18" t="s">
        <v>28</v>
      </c>
      <c r="C12" s="17" t="s">
        <v>24</v>
      </c>
      <c r="D12" s="15">
        <v>80</v>
      </c>
      <c r="E12" s="15">
        <v>8180</v>
      </c>
      <c r="F12" s="15"/>
      <c r="G12" s="15"/>
      <c r="H12" s="15">
        <f t="shared" si="1"/>
        <v>654400</v>
      </c>
      <c r="I12" s="15">
        <f>8180*5</f>
        <v>40900</v>
      </c>
      <c r="J12" s="15">
        <f>8180*10</f>
        <v>81800</v>
      </c>
      <c r="K12" s="16">
        <f t="shared" ref="K12:M12" si="4">8180*10</f>
        <v>81800</v>
      </c>
      <c r="L12" s="15">
        <f t="shared" si="4"/>
        <v>81800</v>
      </c>
      <c r="M12" s="15">
        <f t="shared" si="4"/>
        <v>81800</v>
      </c>
      <c r="N12" s="15">
        <f>8180*10</f>
        <v>81800</v>
      </c>
      <c r="O12" s="15">
        <f>8180*5</f>
        <v>40900</v>
      </c>
      <c r="P12" s="15">
        <f>8180*5</f>
        <v>40900</v>
      </c>
      <c r="Q12" s="15">
        <f>8180*5</f>
        <v>40900</v>
      </c>
      <c r="R12" s="15">
        <f t="shared" ref="R12" si="5">8180*10</f>
        <v>81800</v>
      </c>
      <c r="S12" s="15"/>
      <c r="T12" s="15"/>
      <c r="U12" s="48">
        <f t="shared" si="2"/>
        <v>654400</v>
      </c>
      <c r="V12" s="48">
        <f t="shared" si="3"/>
        <v>0</v>
      </c>
    </row>
    <row r="13" spans="2:22" ht="15.75" x14ac:dyDescent="0.25">
      <c r="B13" s="18" t="s">
        <v>29</v>
      </c>
      <c r="C13" s="17" t="s">
        <v>24</v>
      </c>
      <c r="D13" s="15">
        <v>9</v>
      </c>
      <c r="E13" s="15">
        <v>4908</v>
      </c>
      <c r="F13" s="15"/>
      <c r="G13" s="15"/>
      <c r="H13" s="15">
        <f t="shared" si="1"/>
        <v>44172</v>
      </c>
      <c r="I13" s="15"/>
      <c r="J13" s="15"/>
      <c r="K13" s="16">
        <f>4908*3</f>
        <v>14724</v>
      </c>
      <c r="L13" s="15">
        <f>4908*3</f>
        <v>14724</v>
      </c>
      <c r="M13" s="15">
        <f>4908*3</f>
        <v>14724</v>
      </c>
      <c r="N13" s="15"/>
      <c r="O13" s="15"/>
      <c r="P13" s="15"/>
      <c r="Q13" s="15"/>
      <c r="R13" s="15"/>
      <c r="S13" s="15"/>
      <c r="T13" s="15"/>
      <c r="U13" s="48">
        <f t="shared" si="2"/>
        <v>44172</v>
      </c>
      <c r="V13" s="48">
        <f t="shared" si="3"/>
        <v>0</v>
      </c>
    </row>
    <row r="14" spans="2:22" ht="15.75" x14ac:dyDescent="0.25">
      <c r="B14" s="18" t="s">
        <v>30</v>
      </c>
      <c r="C14" s="17" t="s">
        <v>24</v>
      </c>
      <c r="D14" s="15">
        <v>3</v>
      </c>
      <c r="E14" s="15">
        <v>3272</v>
      </c>
      <c r="F14" s="15"/>
      <c r="G14" s="15"/>
      <c r="H14" s="15">
        <f t="shared" si="1"/>
        <v>9816</v>
      </c>
      <c r="I14" s="15"/>
      <c r="J14" s="15"/>
      <c r="K14" s="16">
        <f>3272*1</f>
        <v>3272</v>
      </c>
      <c r="L14" s="15">
        <f>3272*1</f>
        <v>3272</v>
      </c>
      <c r="M14" s="15">
        <f>3272*1</f>
        <v>3272</v>
      </c>
      <c r="N14" s="15"/>
      <c r="O14" s="15"/>
      <c r="P14" s="15"/>
      <c r="Q14" s="15"/>
      <c r="R14" s="15"/>
      <c r="S14" s="15"/>
      <c r="T14" s="15"/>
      <c r="U14" s="48">
        <f t="shared" si="2"/>
        <v>9816</v>
      </c>
      <c r="V14" s="48">
        <f t="shared" si="3"/>
        <v>0</v>
      </c>
    </row>
    <row r="15" spans="2:22" ht="15.75" x14ac:dyDescent="0.25">
      <c r="B15" s="13" t="s">
        <v>31</v>
      </c>
      <c r="C15" s="14"/>
      <c r="D15" s="15"/>
      <c r="E15" s="15"/>
      <c r="F15" s="15"/>
      <c r="G15" s="15"/>
      <c r="H15" s="15">
        <f t="shared" ref="H15:T15" si="6">H16+H17+H18+H21</f>
        <v>197800</v>
      </c>
      <c r="I15" s="15">
        <f t="shared" si="6"/>
        <v>0</v>
      </c>
      <c r="J15" s="15">
        <f t="shared" si="6"/>
        <v>23040</v>
      </c>
      <c r="K15" s="16">
        <f t="shared" si="6"/>
        <v>28800</v>
      </c>
      <c r="L15" s="15">
        <f t="shared" si="6"/>
        <v>28800</v>
      </c>
      <c r="M15" s="15">
        <f t="shared" si="6"/>
        <v>28800</v>
      </c>
      <c r="N15" s="15">
        <f t="shared" si="6"/>
        <v>0</v>
      </c>
      <c r="O15" s="15">
        <f t="shared" si="6"/>
        <v>14400</v>
      </c>
      <c r="P15" s="15">
        <f t="shared" si="6"/>
        <v>14400</v>
      </c>
      <c r="Q15" s="15">
        <f t="shared" si="6"/>
        <v>17280</v>
      </c>
      <c r="R15" s="15">
        <f t="shared" si="6"/>
        <v>17280</v>
      </c>
      <c r="S15" s="15">
        <f t="shared" si="6"/>
        <v>0</v>
      </c>
      <c r="T15" s="15">
        <f t="shared" si="6"/>
        <v>25000</v>
      </c>
      <c r="U15" s="48">
        <f t="shared" si="2"/>
        <v>197800</v>
      </c>
      <c r="V15" s="48">
        <f t="shared" si="3"/>
        <v>0</v>
      </c>
    </row>
    <row r="16" spans="2:22" ht="15.75" x14ac:dyDescent="0.25">
      <c r="B16" s="19" t="s">
        <v>32</v>
      </c>
      <c r="C16" s="15"/>
      <c r="D16" s="15"/>
      <c r="E16" s="15"/>
      <c r="F16" s="15"/>
      <c r="G16" s="15"/>
      <c r="H16" s="15">
        <f t="shared" si="1"/>
        <v>0</v>
      </c>
      <c r="I16" s="15"/>
      <c r="J16" s="15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48">
        <f t="shared" si="2"/>
        <v>0</v>
      </c>
      <c r="V16" s="48">
        <f t="shared" si="3"/>
        <v>0</v>
      </c>
    </row>
    <row r="17" spans="2:22" ht="15.75" x14ac:dyDescent="0.25">
      <c r="B17" s="19" t="s">
        <v>33</v>
      </c>
      <c r="C17" s="15" t="s">
        <v>34</v>
      </c>
      <c r="D17" s="15">
        <v>500</v>
      </c>
      <c r="E17" s="15">
        <v>50</v>
      </c>
      <c r="F17" s="15"/>
      <c r="G17" s="15"/>
      <c r="H17" s="15">
        <f t="shared" si="1"/>
        <v>25000</v>
      </c>
      <c r="I17" s="15"/>
      <c r="J17" s="15"/>
      <c r="K17" s="16"/>
      <c r="L17" s="15"/>
      <c r="M17" s="15"/>
      <c r="N17" s="15"/>
      <c r="O17" s="15"/>
      <c r="P17" s="15"/>
      <c r="Q17" s="15"/>
      <c r="R17" s="15"/>
      <c r="S17" s="15"/>
      <c r="T17" s="15">
        <f>H17</f>
        <v>25000</v>
      </c>
      <c r="U17" s="48">
        <f t="shared" si="2"/>
        <v>25000</v>
      </c>
      <c r="V17" s="48">
        <f t="shared" si="3"/>
        <v>0</v>
      </c>
    </row>
    <row r="18" spans="2:22" ht="15.75" x14ac:dyDescent="0.25">
      <c r="B18" s="19" t="s">
        <v>35</v>
      </c>
      <c r="C18" s="15"/>
      <c r="D18" s="15"/>
      <c r="E18" s="15"/>
      <c r="F18" s="15"/>
      <c r="G18" s="15"/>
      <c r="H18" s="15">
        <f t="shared" ref="H18:T18" si="7">SUM(H19:H20)</f>
        <v>159000</v>
      </c>
      <c r="I18" s="15">
        <f t="shared" si="7"/>
        <v>0</v>
      </c>
      <c r="J18" s="15">
        <f>SUM(J19:J20)</f>
        <v>21200</v>
      </c>
      <c r="K18" s="16">
        <f t="shared" si="7"/>
        <v>26500</v>
      </c>
      <c r="L18" s="15">
        <f t="shared" si="7"/>
        <v>26500</v>
      </c>
      <c r="M18" s="15">
        <f t="shared" si="7"/>
        <v>26500</v>
      </c>
      <c r="N18" s="15">
        <f t="shared" si="7"/>
        <v>0</v>
      </c>
      <c r="O18" s="15">
        <f t="shared" si="7"/>
        <v>13250</v>
      </c>
      <c r="P18" s="15">
        <f t="shared" si="7"/>
        <v>13250</v>
      </c>
      <c r="Q18" s="15">
        <f t="shared" si="7"/>
        <v>15900</v>
      </c>
      <c r="R18" s="15">
        <f t="shared" si="7"/>
        <v>15900</v>
      </c>
      <c r="S18" s="15">
        <f t="shared" si="7"/>
        <v>0</v>
      </c>
      <c r="T18" s="15">
        <f t="shared" si="7"/>
        <v>0</v>
      </c>
      <c r="U18" s="48">
        <f t="shared" si="2"/>
        <v>159000</v>
      </c>
      <c r="V18" s="48">
        <f t="shared" si="3"/>
        <v>0</v>
      </c>
    </row>
    <row r="19" spans="2:22" ht="15.75" x14ac:dyDescent="0.25">
      <c r="B19" s="20" t="s">
        <v>36</v>
      </c>
      <c r="C19" s="15" t="s">
        <v>37</v>
      </c>
      <c r="D19" s="15">
        <v>600</v>
      </c>
      <c r="E19" s="15">
        <v>265</v>
      </c>
      <c r="F19" s="15"/>
      <c r="G19" s="15"/>
      <c r="H19" s="15">
        <f t="shared" si="1"/>
        <v>159000</v>
      </c>
      <c r="I19" s="15"/>
      <c r="J19" s="15">
        <f>E19*80</f>
        <v>21200</v>
      </c>
      <c r="K19" s="16">
        <f>E19*100</f>
        <v>26500</v>
      </c>
      <c r="L19" s="15">
        <f>E19*100</f>
        <v>26500</v>
      </c>
      <c r="M19" s="15">
        <f>E19*100</f>
        <v>26500</v>
      </c>
      <c r="N19" s="15"/>
      <c r="O19" s="15">
        <f>E19*50</f>
        <v>13250</v>
      </c>
      <c r="P19" s="15">
        <f>E19*50</f>
        <v>13250</v>
      </c>
      <c r="Q19" s="15">
        <f>E19*60</f>
        <v>15900</v>
      </c>
      <c r="R19" s="15">
        <f>E19*60</f>
        <v>15900</v>
      </c>
      <c r="S19" s="15"/>
      <c r="T19" s="15"/>
      <c r="U19" s="48">
        <f t="shared" si="2"/>
        <v>159000</v>
      </c>
      <c r="V19" s="48">
        <f t="shared" si="3"/>
        <v>0</v>
      </c>
    </row>
    <row r="20" spans="2:22" ht="15.75" x14ac:dyDescent="0.25">
      <c r="B20" s="20" t="s">
        <v>38</v>
      </c>
      <c r="C20" s="15"/>
      <c r="D20" s="15"/>
      <c r="E20" s="15"/>
      <c r="F20" s="15"/>
      <c r="G20" s="15"/>
      <c r="H20" s="15">
        <f t="shared" si="1"/>
        <v>0</v>
      </c>
      <c r="I20" s="15"/>
      <c r="J20" s="15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48">
        <f t="shared" si="2"/>
        <v>0</v>
      </c>
      <c r="V20" s="48">
        <f t="shared" si="3"/>
        <v>0</v>
      </c>
    </row>
    <row r="21" spans="2:22" ht="15.75" x14ac:dyDescent="0.25">
      <c r="B21" s="19" t="s">
        <v>39</v>
      </c>
      <c r="C21" s="15"/>
      <c r="D21" s="15"/>
      <c r="E21" s="15"/>
      <c r="F21" s="15"/>
      <c r="G21" s="15"/>
      <c r="H21" s="15">
        <f t="shared" ref="H21:T21" si="8">SUM(H22:H23)</f>
        <v>13800</v>
      </c>
      <c r="I21" s="15">
        <f t="shared" si="8"/>
        <v>0</v>
      </c>
      <c r="J21" s="15">
        <f t="shared" si="8"/>
        <v>1840</v>
      </c>
      <c r="K21" s="16">
        <f t="shared" si="8"/>
        <v>2300</v>
      </c>
      <c r="L21" s="15">
        <f t="shared" si="8"/>
        <v>2300</v>
      </c>
      <c r="M21" s="15">
        <f t="shared" si="8"/>
        <v>2300</v>
      </c>
      <c r="N21" s="15">
        <f t="shared" si="8"/>
        <v>0</v>
      </c>
      <c r="O21" s="15">
        <f t="shared" si="8"/>
        <v>1150</v>
      </c>
      <c r="P21" s="15">
        <f t="shared" si="8"/>
        <v>1150</v>
      </c>
      <c r="Q21" s="15">
        <f t="shared" si="8"/>
        <v>1380</v>
      </c>
      <c r="R21" s="15">
        <f t="shared" si="8"/>
        <v>1380</v>
      </c>
      <c r="S21" s="15">
        <f t="shared" si="8"/>
        <v>0</v>
      </c>
      <c r="T21" s="15">
        <f t="shared" si="8"/>
        <v>0</v>
      </c>
      <c r="U21" s="48">
        <f t="shared" si="2"/>
        <v>13800</v>
      </c>
      <c r="V21" s="48">
        <f t="shared" si="3"/>
        <v>0</v>
      </c>
    </row>
    <row r="22" spans="2:22" ht="15.75" x14ac:dyDescent="0.25">
      <c r="B22" s="20" t="s">
        <v>36</v>
      </c>
      <c r="C22" s="15" t="s">
        <v>37</v>
      </c>
      <c r="D22" s="15">
        <v>600</v>
      </c>
      <c r="E22" s="15">
        <v>23</v>
      </c>
      <c r="F22" s="15"/>
      <c r="G22" s="15"/>
      <c r="H22" s="15">
        <f t="shared" si="1"/>
        <v>13800</v>
      </c>
      <c r="I22" s="15"/>
      <c r="J22" s="15">
        <f>E22*80</f>
        <v>1840</v>
      </c>
      <c r="K22" s="16">
        <f>E22*100</f>
        <v>2300</v>
      </c>
      <c r="L22" s="15">
        <f>E22*100</f>
        <v>2300</v>
      </c>
      <c r="M22" s="15">
        <f>E22*100</f>
        <v>2300</v>
      </c>
      <c r="N22" s="15"/>
      <c r="O22" s="15">
        <f>E22*50</f>
        <v>1150</v>
      </c>
      <c r="P22" s="15">
        <f>E22*50</f>
        <v>1150</v>
      </c>
      <c r="Q22" s="15">
        <f>E22*60</f>
        <v>1380</v>
      </c>
      <c r="R22" s="15">
        <f>E22*60</f>
        <v>1380</v>
      </c>
      <c r="S22" s="15"/>
      <c r="T22" s="15"/>
      <c r="U22" s="48">
        <f t="shared" si="2"/>
        <v>13800</v>
      </c>
      <c r="V22" s="48">
        <f t="shared" si="3"/>
        <v>0</v>
      </c>
    </row>
    <row r="23" spans="2:22" ht="15.75" x14ac:dyDescent="0.25">
      <c r="B23" s="20" t="s">
        <v>38</v>
      </c>
      <c r="C23" s="15"/>
      <c r="D23" s="15"/>
      <c r="E23" s="15"/>
      <c r="F23" s="15"/>
      <c r="G23" s="15"/>
      <c r="H23" s="15">
        <f t="shared" si="1"/>
        <v>0</v>
      </c>
      <c r="I23" s="15"/>
      <c r="J23" s="15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48">
        <f t="shared" si="2"/>
        <v>0</v>
      </c>
      <c r="V23" s="48">
        <f t="shared" si="3"/>
        <v>0</v>
      </c>
    </row>
    <row r="24" spans="2:22" ht="15.75" x14ac:dyDescent="0.25">
      <c r="B24" s="21" t="s">
        <v>40</v>
      </c>
      <c r="C24" s="15"/>
      <c r="D24" s="15"/>
      <c r="E24" s="15"/>
      <c r="F24" s="15"/>
      <c r="G24" s="15"/>
      <c r="H24" s="15">
        <f>H25+H27+H26</f>
        <v>95000</v>
      </c>
      <c r="I24" s="15">
        <f t="shared" ref="I24:S24" si="9">I25+I27</f>
        <v>0</v>
      </c>
      <c r="J24" s="15">
        <f t="shared" si="9"/>
        <v>0</v>
      </c>
      <c r="K24" s="16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9"/>
        <v>0</v>
      </c>
      <c r="O24" s="15">
        <f t="shared" si="9"/>
        <v>0</v>
      </c>
      <c r="P24" s="15">
        <f t="shared" si="9"/>
        <v>0</v>
      </c>
      <c r="Q24" s="15">
        <f t="shared" si="9"/>
        <v>0</v>
      </c>
      <c r="R24" s="15">
        <f t="shared" si="9"/>
        <v>0</v>
      </c>
      <c r="S24" s="15">
        <f t="shared" si="9"/>
        <v>0</v>
      </c>
      <c r="T24" s="15">
        <f>T25+T27+T26</f>
        <v>95000</v>
      </c>
      <c r="U24" s="48">
        <f t="shared" si="2"/>
        <v>95000</v>
      </c>
      <c r="V24" s="48">
        <f t="shared" si="3"/>
        <v>0</v>
      </c>
    </row>
    <row r="25" spans="2:22" ht="15.75" x14ac:dyDescent="0.25">
      <c r="B25" s="21" t="s">
        <v>41</v>
      </c>
      <c r="C25" s="15" t="s">
        <v>42</v>
      </c>
      <c r="D25" s="15">
        <v>5</v>
      </c>
      <c r="E25" s="15">
        <v>8000</v>
      </c>
      <c r="F25" s="15"/>
      <c r="G25" s="15"/>
      <c r="H25" s="15">
        <f t="shared" ref="H25:H26" si="10">D25*E25</f>
        <v>40000</v>
      </c>
      <c r="I25" s="15"/>
      <c r="J25" s="15"/>
      <c r="K25" s="16"/>
      <c r="L25" s="15"/>
      <c r="M25" s="15"/>
      <c r="N25" s="15"/>
      <c r="O25" s="15"/>
      <c r="P25" s="15"/>
      <c r="Q25" s="15"/>
      <c r="R25" s="15"/>
      <c r="S25" s="15"/>
      <c r="T25" s="15">
        <f>H25</f>
        <v>40000</v>
      </c>
      <c r="U25" s="48">
        <f t="shared" si="2"/>
        <v>40000</v>
      </c>
      <c r="V25" s="48">
        <f t="shared" si="3"/>
        <v>0</v>
      </c>
    </row>
    <row r="26" spans="2:22" ht="15.75" x14ac:dyDescent="0.25">
      <c r="B26" s="21" t="s">
        <v>43</v>
      </c>
      <c r="C26" s="15" t="s">
        <v>42</v>
      </c>
      <c r="D26" s="15">
        <v>6</v>
      </c>
      <c r="E26" s="15">
        <v>5000</v>
      </c>
      <c r="F26" s="15"/>
      <c r="G26" s="15"/>
      <c r="H26" s="15">
        <f t="shared" si="10"/>
        <v>30000</v>
      </c>
      <c r="I26" s="15"/>
      <c r="J26" s="15"/>
      <c r="K26" s="16"/>
      <c r="L26" s="15"/>
      <c r="M26" s="15"/>
      <c r="N26" s="15"/>
      <c r="O26" s="15"/>
      <c r="P26" s="15"/>
      <c r="Q26" s="15"/>
      <c r="R26" s="15"/>
      <c r="S26" s="15"/>
      <c r="T26" s="15">
        <f>H26</f>
        <v>30000</v>
      </c>
      <c r="U26" s="48">
        <f t="shared" si="2"/>
        <v>30000</v>
      </c>
      <c r="V26" s="48">
        <f t="shared" si="3"/>
        <v>0</v>
      </c>
    </row>
    <row r="27" spans="2:22" ht="15.75" x14ac:dyDescent="0.25">
      <c r="B27" s="21" t="s">
        <v>44</v>
      </c>
      <c r="C27" s="15" t="s">
        <v>42</v>
      </c>
      <c r="D27" s="15">
        <v>5</v>
      </c>
      <c r="E27" s="15">
        <v>5000</v>
      </c>
      <c r="F27" s="15"/>
      <c r="G27" s="15"/>
      <c r="H27" s="15">
        <f t="shared" si="1"/>
        <v>25000</v>
      </c>
      <c r="I27" s="15"/>
      <c r="J27" s="15"/>
      <c r="K27" s="16"/>
      <c r="L27" s="15"/>
      <c r="M27" s="15"/>
      <c r="N27" s="15"/>
      <c r="O27" s="15"/>
      <c r="P27" s="15"/>
      <c r="Q27" s="15"/>
      <c r="R27" s="15"/>
      <c r="S27" s="15"/>
      <c r="T27" s="15">
        <f>H27</f>
        <v>25000</v>
      </c>
      <c r="U27" s="48">
        <f t="shared" si="2"/>
        <v>25000</v>
      </c>
      <c r="V27" s="48">
        <f t="shared" si="3"/>
        <v>0</v>
      </c>
    </row>
    <row r="28" spans="2:22" ht="15.75" x14ac:dyDescent="0.25">
      <c r="B28" s="22" t="s">
        <v>45</v>
      </c>
      <c r="C28" s="15"/>
      <c r="D28" s="15"/>
      <c r="E28" s="15"/>
      <c r="F28" s="15"/>
      <c r="G28" s="15"/>
      <c r="H28" s="15">
        <f>H7+H15+H24</f>
        <v>1442908</v>
      </c>
      <c r="I28" s="15">
        <f t="shared" ref="H28:T28" si="11">I7+I15+I24</f>
        <v>40900</v>
      </c>
      <c r="J28" s="15">
        <f t="shared" si="11"/>
        <v>104840</v>
      </c>
      <c r="K28" s="16">
        <f t="shared" si="11"/>
        <v>128596</v>
      </c>
      <c r="L28" s="15">
        <f t="shared" si="11"/>
        <v>128596</v>
      </c>
      <c r="M28" s="15">
        <f t="shared" si="11"/>
        <v>128596</v>
      </c>
      <c r="N28" s="15">
        <f t="shared" si="11"/>
        <v>81800</v>
      </c>
      <c r="O28" s="15">
        <f t="shared" si="11"/>
        <v>55300</v>
      </c>
      <c r="P28" s="15">
        <f t="shared" si="11"/>
        <v>55300</v>
      </c>
      <c r="Q28" s="15">
        <f t="shared" si="11"/>
        <v>58180</v>
      </c>
      <c r="R28" s="15">
        <f t="shared" si="11"/>
        <v>99080</v>
      </c>
      <c r="S28" s="15">
        <f t="shared" si="11"/>
        <v>343560</v>
      </c>
      <c r="T28" s="15">
        <f t="shared" si="11"/>
        <v>218160</v>
      </c>
      <c r="U28" s="48">
        <f t="shared" si="2"/>
        <v>1442908</v>
      </c>
      <c r="V28" s="48">
        <f t="shared" si="3"/>
        <v>0</v>
      </c>
    </row>
    <row r="29" spans="2:22" ht="18.75" x14ac:dyDescent="0.3">
      <c r="B29" s="23" t="s">
        <v>46</v>
      </c>
      <c r="C29" s="11"/>
      <c r="D29" s="11"/>
      <c r="E29" s="11"/>
      <c r="F29" s="11"/>
      <c r="G29" s="11"/>
      <c r="H29" s="11"/>
      <c r="I29" s="11"/>
      <c r="J29" s="11"/>
      <c r="K29" s="12"/>
      <c r="L29" s="11"/>
      <c r="M29" s="11"/>
      <c r="N29" s="11"/>
      <c r="O29" s="11"/>
      <c r="P29" s="11"/>
      <c r="Q29" s="11"/>
      <c r="R29" s="11"/>
      <c r="S29" s="11"/>
      <c r="T29" s="11"/>
      <c r="U29" s="48">
        <f t="shared" si="2"/>
        <v>0</v>
      </c>
      <c r="V29" s="48">
        <f t="shared" si="3"/>
        <v>0</v>
      </c>
    </row>
    <row r="30" spans="2:22" ht="31.5" x14ac:dyDescent="0.25">
      <c r="B30" s="21" t="s">
        <v>47</v>
      </c>
      <c r="C30" s="15"/>
      <c r="D30" s="15"/>
      <c r="E30" s="15"/>
      <c r="F30" s="15"/>
      <c r="G30" s="15"/>
      <c r="H30" s="15">
        <f>D30*E30</f>
        <v>0</v>
      </c>
      <c r="I30" s="15"/>
      <c r="J30" s="15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48">
        <f t="shared" si="2"/>
        <v>0</v>
      </c>
      <c r="V30" s="48">
        <f t="shared" si="3"/>
        <v>0</v>
      </c>
    </row>
    <row r="31" spans="2:22" ht="15.75" x14ac:dyDescent="0.25">
      <c r="B31" s="21" t="s">
        <v>48</v>
      </c>
      <c r="C31" s="15"/>
      <c r="D31" s="15"/>
      <c r="E31" s="15"/>
      <c r="F31" s="15"/>
      <c r="G31" s="15"/>
      <c r="H31" s="15"/>
      <c r="I31" s="15"/>
      <c r="J31" s="15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48">
        <f t="shared" si="2"/>
        <v>0</v>
      </c>
      <c r="V31" s="48">
        <f t="shared" si="3"/>
        <v>0</v>
      </c>
    </row>
    <row r="32" spans="2:22" ht="15.75" x14ac:dyDescent="0.25">
      <c r="B32" s="21" t="s">
        <v>49</v>
      </c>
      <c r="C32" s="15"/>
      <c r="D32" s="15"/>
      <c r="E32" s="15"/>
      <c r="F32" s="15"/>
      <c r="G32" s="15"/>
      <c r="H32" s="15">
        <f t="shared" ref="H32:H33" si="12">D32*E32</f>
        <v>0</v>
      </c>
      <c r="I32" s="15"/>
      <c r="J32" s="15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48">
        <f t="shared" si="2"/>
        <v>0</v>
      </c>
      <c r="V32" s="48">
        <f t="shared" si="3"/>
        <v>0</v>
      </c>
    </row>
    <row r="33" spans="2:22" ht="15.75" x14ac:dyDescent="0.25">
      <c r="B33" s="21" t="s">
        <v>50</v>
      </c>
      <c r="C33" s="15"/>
      <c r="D33" s="15"/>
      <c r="E33" s="15"/>
      <c r="F33" s="15"/>
      <c r="G33" s="15"/>
      <c r="H33" s="15">
        <f t="shared" si="12"/>
        <v>0</v>
      </c>
      <c r="I33" s="15"/>
      <c r="J33" s="15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48">
        <f t="shared" si="2"/>
        <v>0</v>
      </c>
      <c r="V33" s="48">
        <f t="shared" si="3"/>
        <v>0</v>
      </c>
    </row>
    <row r="34" spans="2:22" ht="15.75" x14ac:dyDescent="0.25">
      <c r="B34" s="22" t="s">
        <v>51</v>
      </c>
      <c r="C34" s="15"/>
      <c r="D34" s="15"/>
      <c r="E34" s="15"/>
      <c r="F34" s="15"/>
      <c r="G34" s="15"/>
      <c r="H34" s="15">
        <f>H30+H31+H32+H33</f>
        <v>0</v>
      </c>
      <c r="I34" s="15"/>
      <c r="J34" s="15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48">
        <f t="shared" si="2"/>
        <v>0</v>
      </c>
      <c r="V34" s="48">
        <f t="shared" si="3"/>
        <v>0</v>
      </c>
    </row>
    <row r="35" spans="2:22" ht="18.75" x14ac:dyDescent="0.3">
      <c r="B35" s="11" t="s">
        <v>52</v>
      </c>
      <c r="C35" s="11"/>
      <c r="D35" s="11"/>
      <c r="E35" s="11"/>
      <c r="F35" s="11"/>
      <c r="G35" s="11"/>
      <c r="H35" s="11"/>
      <c r="I35" s="11"/>
      <c r="J35" s="11"/>
      <c r="K35" s="12"/>
      <c r="L35" s="11"/>
      <c r="M35" s="11"/>
      <c r="N35" s="11"/>
      <c r="O35" s="11"/>
      <c r="P35" s="11"/>
      <c r="Q35" s="11"/>
      <c r="R35" s="11"/>
      <c r="S35" s="11"/>
      <c r="T35" s="11"/>
      <c r="U35" s="48">
        <f t="shared" si="2"/>
        <v>0</v>
      </c>
      <c r="V35" s="48">
        <f t="shared" si="3"/>
        <v>0</v>
      </c>
    </row>
    <row r="36" spans="2:22" ht="31.5" x14ac:dyDescent="0.25">
      <c r="B36" s="24" t="s">
        <v>53</v>
      </c>
      <c r="C36" s="15"/>
      <c r="D36" s="15"/>
      <c r="E36" s="15"/>
      <c r="F36" s="15"/>
      <c r="G36" s="15"/>
      <c r="H36" s="15">
        <f t="shared" ref="H36:H51" si="13">D36*E36</f>
        <v>0</v>
      </c>
      <c r="I36" s="15"/>
      <c r="J36" s="15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48">
        <f t="shared" si="2"/>
        <v>0</v>
      </c>
      <c r="V36" s="48">
        <f t="shared" si="3"/>
        <v>0</v>
      </c>
    </row>
    <row r="37" spans="2:22" ht="31.5" x14ac:dyDescent="0.25">
      <c r="B37" s="25" t="s">
        <v>54</v>
      </c>
      <c r="C37" s="15"/>
      <c r="D37" s="15"/>
      <c r="E37" s="15"/>
      <c r="F37" s="15"/>
      <c r="G37" s="15"/>
      <c r="H37" s="15">
        <f t="shared" si="13"/>
        <v>0</v>
      </c>
      <c r="I37" s="15"/>
      <c r="J37" s="15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48">
        <f t="shared" si="2"/>
        <v>0</v>
      </c>
      <c r="V37" s="48">
        <f t="shared" si="3"/>
        <v>0</v>
      </c>
    </row>
    <row r="38" spans="2:22" ht="31.5" x14ac:dyDescent="0.25">
      <c r="B38" s="25" t="s">
        <v>55</v>
      </c>
      <c r="C38" s="15"/>
      <c r="D38" s="15"/>
      <c r="E38" s="15"/>
      <c r="F38" s="15"/>
      <c r="G38" s="15"/>
      <c r="H38" s="15">
        <f t="shared" si="13"/>
        <v>0</v>
      </c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48">
        <f t="shared" si="2"/>
        <v>0</v>
      </c>
      <c r="V38" s="48">
        <f t="shared" si="3"/>
        <v>0</v>
      </c>
    </row>
    <row r="39" spans="2:22" ht="15.75" x14ac:dyDescent="0.25">
      <c r="B39" s="25" t="s">
        <v>56</v>
      </c>
      <c r="C39" s="15"/>
      <c r="D39" s="15"/>
      <c r="E39" s="15"/>
      <c r="F39" s="15"/>
      <c r="G39" s="15"/>
      <c r="H39" s="15">
        <f>SUM(H40:H46)</f>
        <v>198000</v>
      </c>
      <c r="I39" s="15">
        <f t="shared" ref="I39:T39" si="14">SUM(I40:I46)</f>
        <v>0</v>
      </c>
      <c r="J39" s="15">
        <f t="shared" si="14"/>
        <v>0</v>
      </c>
      <c r="K39" s="15">
        <f t="shared" si="14"/>
        <v>0</v>
      </c>
      <c r="L39" s="15">
        <f t="shared" si="14"/>
        <v>0</v>
      </c>
      <c r="M39" s="15">
        <f t="shared" si="14"/>
        <v>0</v>
      </c>
      <c r="N39" s="15">
        <f t="shared" si="14"/>
        <v>0</v>
      </c>
      <c r="O39" s="15">
        <f t="shared" si="14"/>
        <v>0</v>
      </c>
      <c r="P39" s="15">
        <f t="shared" si="14"/>
        <v>0</v>
      </c>
      <c r="Q39" s="15">
        <f t="shared" si="14"/>
        <v>0</v>
      </c>
      <c r="R39" s="15">
        <f t="shared" si="14"/>
        <v>0</v>
      </c>
      <c r="S39" s="15">
        <f t="shared" si="14"/>
        <v>0</v>
      </c>
      <c r="T39" s="15">
        <f t="shared" si="14"/>
        <v>198000</v>
      </c>
      <c r="U39" s="48">
        <f t="shared" si="2"/>
        <v>198000</v>
      </c>
      <c r="V39" s="48">
        <f t="shared" si="3"/>
        <v>0</v>
      </c>
    </row>
    <row r="40" spans="2:22" ht="15.75" x14ac:dyDescent="0.25">
      <c r="B40" s="25" t="s">
        <v>57</v>
      </c>
      <c r="C40" s="15" t="s">
        <v>58</v>
      </c>
      <c r="D40" s="15">
        <v>1</v>
      </c>
      <c r="E40" s="15">
        <v>50000</v>
      </c>
      <c r="F40" s="15"/>
      <c r="G40" s="15"/>
      <c r="H40" s="15">
        <f t="shared" ref="H40:H46" si="15">D40*E40</f>
        <v>50000</v>
      </c>
      <c r="I40" s="15"/>
      <c r="J40" s="15"/>
      <c r="K40" s="16"/>
      <c r="L40" s="15"/>
      <c r="M40" s="15"/>
      <c r="N40" s="15"/>
      <c r="O40" s="15"/>
      <c r="P40" s="15"/>
      <c r="Q40" s="15"/>
      <c r="R40" s="15"/>
      <c r="S40" s="15"/>
      <c r="T40" s="15">
        <f t="shared" ref="T40:T47" si="16">H40</f>
        <v>50000</v>
      </c>
      <c r="U40" s="48">
        <f t="shared" si="2"/>
        <v>50000</v>
      </c>
      <c r="V40" s="48">
        <f t="shared" si="3"/>
        <v>0</v>
      </c>
    </row>
    <row r="41" spans="2:22" ht="15.75" x14ac:dyDescent="0.25">
      <c r="B41" s="25" t="s">
        <v>59</v>
      </c>
      <c r="C41" s="15" t="s">
        <v>58</v>
      </c>
      <c r="D41" s="15">
        <v>1</v>
      </c>
      <c r="E41" s="15">
        <v>110000</v>
      </c>
      <c r="F41" s="15"/>
      <c r="G41" s="15"/>
      <c r="H41" s="15">
        <f t="shared" si="15"/>
        <v>110000</v>
      </c>
      <c r="I41" s="15"/>
      <c r="J41" s="15"/>
      <c r="K41" s="16"/>
      <c r="L41" s="15"/>
      <c r="M41" s="15"/>
      <c r="N41" s="15"/>
      <c r="O41" s="15"/>
      <c r="P41" s="15"/>
      <c r="Q41" s="15"/>
      <c r="R41" s="15"/>
      <c r="S41" s="15"/>
      <c r="T41" s="15">
        <f t="shared" si="16"/>
        <v>110000</v>
      </c>
      <c r="U41" s="48">
        <f t="shared" si="2"/>
        <v>110000</v>
      </c>
      <c r="V41" s="48">
        <f t="shared" si="3"/>
        <v>0</v>
      </c>
    </row>
    <row r="42" spans="2:22" ht="15.75" x14ac:dyDescent="0.25">
      <c r="B42" s="25" t="s">
        <v>60</v>
      </c>
      <c r="C42" s="15" t="s">
        <v>58</v>
      </c>
      <c r="D42" s="15">
        <v>1</v>
      </c>
      <c r="E42" s="15">
        <v>10000</v>
      </c>
      <c r="F42" s="15"/>
      <c r="G42" s="15"/>
      <c r="H42" s="15">
        <f t="shared" si="15"/>
        <v>10000</v>
      </c>
      <c r="I42" s="15"/>
      <c r="J42" s="15"/>
      <c r="K42" s="16"/>
      <c r="L42" s="15"/>
      <c r="M42" s="15"/>
      <c r="N42" s="15"/>
      <c r="O42" s="15"/>
      <c r="P42" s="15"/>
      <c r="Q42" s="15"/>
      <c r="R42" s="15"/>
      <c r="S42" s="15"/>
      <c r="T42" s="15">
        <f t="shared" si="16"/>
        <v>10000</v>
      </c>
      <c r="U42" s="48">
        <f t="shared" si="2"/>
        <v>10000</v>
      </c>
      <c r="V42" s="48">
        <f t="shared" si="3"/>
        <v>0</v>
      </c>
    </row>
    <row r="43" spans="2:22" ht="15.75" x14ac:dyDescent="0.25">
      <c r="B43" s="25" t="s">
        <v>61</v>
      </c>
      <c r="C43" s="15" t="s">
        <v>58</v>
      </c>
      <c r="D43" s="15">
        <v>1</v>
      </c>
      <c r="E43" s="15">
        <v>5000</v>
      </c>
      <c r="F43" s="15"/>
      <c r="G43" s="15"/>
      <c r="H43" s="15">
        <f>D43*E43</f>
        <v>5000</v>
      </c>
      <c r="I43" s="15"/>
      <c r="J43" s="15"/>
      <c r="K43" s="16"/>
      <c r="L43" s="15"/>
      <c r="M43" s="15"/>
      <c r="N43" s="15"/>
      <c r="O43" s="15"/>
      <c r="P43" s="15"/>
      <c r="Q43" s="15"/>
      <c r="R43" s="15"/>
      <c r="S43" s="15"/>
      <c r="T43" s="15">
        <f t="shared" si="16"/>
        <v>5000</v>
      </c>
      <c r="U43" s="48">
        <f t="shared" si="2"/>
        <v>5000</v>
      </c>
      <c r="V43" s="48">
        <f t="shared" si="3"/>
        <v>0</v>
      </c>
    </row>
    <row r="44" spans="2:22" ht="15.75" x14ac:dyDescent="0.25">
      <c r="B44" s="25" t="s">
        <v>62</v>
      </c>
      <c r="C44" s="15" t="s">
        <v>58</v>
      </c>
      <c r="D44" s="15">
        <v>1</v>
      </c>
      <c r="E44" s="15">
        <v>5000</v>
      </c>
      <c r="F44" s="15"/>
      <c r="G44" s="15"/>
      <c r="H44" s="15">
        <f t="shared" ref="H44" si="17">D44*E44</f>
        <v>5000</v>
      </c>
      <c r="I44" s="15"/>
      <c r="J44" s="15"/>
      <c r="K44" s="16"/>
      <c r="L44" s="15"/>
      <c r="M44" s="15"/>
      <c r="N44" s="15"/>
      <c r="O44" s="15"/>
      <c r="P44" s="15"/>
      <c r="Q44" s="15"/>
      <c r="R44" s="15"/>
      <c r="S44" s="15"/>
      <c r="T44" s="15">
        <f t="shared" si="16"/>
        <v>5000</v>
      </c>
      <c r="U44" s="48">
        <f t="shared" si="2"/>
        <v>5000</v>
      </c>
      <c r="V44" s="48">
        <f t="shared" si="3"/>
        <v>0</v>
      </c>
    </row>
    <row r="45" spans="2:22" ht="15.75" x14ac:dyDescent="0.25">
      <c r="B45" s="25" t="s">
        <v>63</v>
      </c>
      <c r="C45" s="15" t="s">
        <v>58</v>
      </c>
      <c r="D45" s="15">
        <v>1</v>
      </c>
      <c r="E45" s="15">
        <v>3000</v>
      </c>
      <c r="F45" s="15"/>
      <c r="G45" s="15"/>
      <c r="H45" s="15">
        <f t="shared" si="15"/>
        <v>3000</v>
      </c>
      <c r="I45" s="15"/>
      <c r="J45" s="15"/>
      <c r="K45" s="16"/>
      <c r="L45" s="15"/>
      <c r="M45" s="15"/>
      <c r="N45" s="15"/>
      <c r="O45" s="15"/>
      <c r="P45" s="15"/>
      <c r="Q45" s="15"/>
      <c r="R45" s="15"/>
      <c r="S45" s="15"/>
      <c r="T45" s="15">
        <f t="shared" si="16"/>
        <v>3000</v>
      </c>
      <c r="U45" s="48">
        <f t="shared" si="2"/>
        <v>3000</v>
      </c>
      <c r="V45" s="48">
        <f t="shared" si="3"/>
        <v>0</v>
      </c>
    </row>
    <row r="46" spans="2:22" ht="15.75" x14ac:dyDescent="0.25">
      <c r="B46" s="25" t="s">
        <v>64</v>
      </c>
      <c r="C46" s="15" t="s">
        <v>65</v>
      </c>
      <c r="D46" s="15">
        <v>1</v>
      </c>
      <c r="E46" s="15">
        <v>15000</v>
      </c>
      <c r="F46" s="15"/>
      <c r="G46" s="15"/>
      <c r="H46" s="15">
        <f t="shared" si="15"/>
        <v>15000</v>
      </c>
      <c r="I46" s="15"/>
      <c r="J46" s="15"/>
      <c r="K46" s="16"/>
      <c r="L46" s="15"/>
      <c r="M46" s="15"/>
      <c r="N46" s="15"/>
      <c r="O46" s="15"/>
      <c r="P46" s="15"/>
      <c r="Q46" s="15"/>
      <c r="R46" s="15"/>
      <c r="S46" s="15"/>
      <c r="T46" s="15">
        <f t="shared" si="16"/>
        <v>15000</v>
      </c>
      <c r="U46" s="48">
        <f t="shared" si="2"/>
        <v>15000</v>
      </c>
      <c r="V46" s="48">
        <f t="shared" si="3"/>
        <v>0</v>
      </c>
    </row>
    <row r="47" spans="2:22" ht="15.75" x14ac:dyDescent="0.25">
      <c r="B47" s="25" t="s">
        <v>66</v>
      </c>
      <c r="C47" s="15"/>
      <c r="D47" s="15"/>
      <c r="E47" s="15"/>
      <c r="F47" s="15"/>
      <c r="G47" s="15"/>
      <c r="H47" s="15">
        <f t="shared" si="13"/>
        <v>0</v>
      </c>
      <c r="I47" s="15"/>
      <c r="J47" s="15"/>
      <c r="K47" s="16"/>
      <c r="L47" s="15"/>
      <c r="M47" s="15"/>
      <c r="N47" s="15"/>
      <c r="O47" s="15"/>
      <c r="P47" s="15"/>
      <c r="Q47" s="15"/>
      <c r="R47" s="15"/>
      <c r="S47" s="15"/>
      <c r="T47" s="15">
        <f t="shared" si="16"/>
        <v>0</v>
      </c>
      <c r="U47" s="48">
        <f t="shared" si="2"/>
        <v>0</v>
      </c>
      <c r="V47" s="48">
        <f t="shared" si="3"/>
        <v>0</v>
      </c>
    </row>
    <row r="48" spans="2:22" ht="15.75" x14ac:dyDescent="0.25">
      <c r="B48" s="15" t="s">
        <v>67</v>
      </c>
      <c r="C48" s="15"/>
      <c r="D48" s="15"/>
      <c r="E48" s="15"/>
      <c r="F48" s="15"/>
      <c r="G48" s="15"/>
      <c r="H48" s="15">
        <f>H49+H50</f>
        <v>18000</v>
      </c>
      <c r="I48" s="15">
        <f t="shared" ref="I48:T48" si="18">I49+I50</f>
        <v>0</v>
      </c>
      <c r="J48" s="15">
        <f t="shared" si="18"/>
        <v>0</v>
      </c>
      <c r="K48" s="16">
        <f t="shared" si="18"/>
        <v>0</v>
      </c>
      <c r="L48" s="15">
        <f t="shared" si="18"/>
        <v>0</v>
      </c>
      <c r="M48" s="15">
        <f t="shared" si="18"/>
        <v>0</v>
      </c>
      <c r="N48" s="15">
        <f t="shared" si="18"/>
        <v>0</v>
      </c>
      <c r="O48" s="15">
        <f t="shared" si="18"/>
        <v>0</v>
      </c>
      <c r="P48" s="15">
        <f t="shared" si="18"/>
        <v>0</v>
      </c>
      <c r="Q48" s="15">
        <f t="shared" si="18"/>
        <v>0</v>
      </c>
      <c r="R48" s="15">
        <f t="shared" si="18"/>
        <v>0</v>
      </c>
      <c r="S48" s="15">
        <f t="shared" si="18"/>
        <v>0</v>
      </c>
      <c r="T48" s="15">
        <f t="shared" si="18"/>
        <v>18000</v>
      </c>
      <c r="U48" s="48">
        <f t="shared" si="2"/>
        <v>18000</v>
      </c>
      <c r="V48" s="48">
        <f t="shared" si="3"/>
        <v>0</v>
      </c>
    </row>
    <row r="49" spans="2:22" ht="15.75" x14ac:dyDescent="0.25">
      <c r="B49" s="18" t="s">
        <v>68</v>
      </c>
      <c r="C49" s="15" t="s">
        <v>58</v>
      </c>
      <c r="D49" s="15">
        <v>3</v>
      </c>
      <c r="E49" s="15">
        <v>1000</v>
      </c>
      <c r="F49" s="15"/>
      <c r="G49" s="15"/>
      <c r="H49" s="15">
        <f t="shared" ref="H49" si="19">D49*E49</f>
        <v>3000</v>
      </c>
      <c r="I49" s="15"/>
      <c r="J49" s="15"/>
      <c r="K49" s="16"/>
      <c r="L49" s="15"/>
      <c r="M49" s="15"/>
      <c r="N49" s="15"/>
      <c r="O49" s="15"/>
      <c r="P49" s="15"/>
      <c r="Q49" s="15"/>
      <c r="R49" s="15"/>
      <c r="S49" s="15"/>
      <c r="T49" s="15">
        <f>H49</f>
        <v>3000</v>
      </c>
      <c r="U49" s="48">
        <f t="shared" si="2"/>
        <v>3000</v>
      </c>
      <c r="V49" s="48">
        <f t="shared" si="3"/>
        <v>0</v>
      </c>
    </row>
    <row r="50" spans="2:22" ht="15.75" x14ac:dyDescent="0.25">
      <c r="B50" s="18" t="s">
        <v>69</v>
      </c>
      <c r="C50" s="15" t="s">
        <v>58</v>
      </c>
      <c r="D50" s="15">
        <v>3</v>
      </c>
      <c r="E50" s="15">
        <v>5000</v>
      </c>
      <c r="F50" s="15"/>
      <c r="G50" s="15"/>
      <c r="H50" s="15">
        <f t="shared" si="13"/>
        <v>15000</v>
      </c>
      <c r="I50" s="15"/>
      <c r="J50" s="15"/>
      <c r="K50" s="16"/>
      <c r="L50" s="15"/>
      <c r="M50" s="15"/>
      <c r="N50" s="15"/>
      <c r="O50" s="15"/>
      <c r="P50" s="15"/>
      <c r="Q50" s="15"/>
      <c r="R50" s="15"/>
      <c r="S50" s="15"/>
      <c r="T50" s="15">
        <f>H50</f>
        <v>15000</v>
      </c>
      <c r="U50" s="48">
        <f t="shared" si="2"/>
        <v>15000</v>
      </c>
      <c r="V50" s="48">
        <f t="shared" si="3"/>
        <v>0</v>
      </c>
    </row>
    <row r="51" spans="2:22" ht="15.75" x14ac:dyDescent="0.25">
      <c r="B51" s="21" t="s">
        <v>70</v>
      </c>
      <c r="C51" s="26"/>
      <c r="D51" s="26"/>
      <c r="E51" s="26"/>
      <c r="F51" s="26"/>
      <c r="G51" s="26"/>
      <c r="H51" s="15">
        <f t="shared" si="13"/>
        <v>0</v>
      </c>
      <c r="I51" s="26"/>
      <c r="J51" s="26"/>
      <c r="K51" s="27"/>
      <c r="L51" s="26"/>
      <c r="M51" s="26"/>
      <c r="N51" s="26"/>
      <c r="O51" s="26"/>
      <c r="P51" s="26"/>
      <c r="Q51" s="26"/>
      <c r="R51" s="26"/>
      <c r="S51" s="26"/>
      <c r="T51" s="26"/>
      <c r="U51" s="48">
        <f t="shared" si="2"/>
        <v>0</v>
      </c>
      <c r="V51" s="48">
        <f t="shared" si="3"/>
        <v>0</v>
      </c>
    </row>
    <row r="52" spans="2:22" ht="15.75" x14ac:dyDescent="0.25">
      <c r="B52" s="22" t="s">
        <v>71</v>
      </c>
      <c r="C52" s="15"/>
      <c r="D52" s="15"/>
      <c r="E52" s="15"/>
      <c r="F52" s="15"/>
      <c r="G52" s="15"/>
      <c r="H52" s="15">
        <f t="shared" ref="H52:T52" si="20">H36+H37+H38+H39+H48+H51</f>
        <v>216000</v>
      </c>
      <c r="I52" s="15">
        <f t="shared" si="20"/>
        <v>0</v>
      </c>
      <c r="J52" s="15">
        <f t="shared" si="20"/>
        <v>0</v>
      </c>
      <c r="K52" s="16">
        <f t="shared" si="20"/>
        <v>0</v>
      </c>
      <c r="L52" s="15">
        <f t="shared" si="20"/>
        <v>0</v>
      </c>
      <c r="M52" s="15">
        <f t="shared" si="20"/>
        <v>0</v>
      </c>
      <c r="N52" s="15">
        <f t="shared" si="20"/>
        <v>0</v>
      </c>
      <c r="O52" s="15">
        <f t="shared" si="20"/>
        <v>0</v>
      </c>
      <c r="P52" s="15">
        <f t="shared" si="20"/>
        <v>0</v>
      </c>
      <c r="Q52" s="15">
        <f t="shared" si="20"/>
        <v>0</v>
      </c>
      <c r="R52" s="15">
        <f t="shared" si="20"/>
        <v>0</v>
      </c>
      <c r="S52" s="15">
        <f t="shared" si="20"/>
        <v>0</v>
      </c>
      <c r="T52" s="15">
        <f t="shared" si="20"/>
        <v>216000</v>
      </c>
      <c r="U52" s="48">
        <f t="shared" si="2"/>
        <v>216000</v>
      </c>
      <c r="V52" s="48">
        <f t="shared" si="3"/>
        <v>0</v>
      </c>
    </row>
    <row r="53" spans="2:22" ht="37.5" x14ac:dyDescent="0.3">
      <c r="B53" s="28" t="s">
        <v>72</v>
      </c>
      <c r="C53" s="11"/>
      <c r="D53" s="11"/>
      <c r="E53" s="29"/>
      <c r="F53" s="11"/>
      <c r="G53" s="11"/>
      <c r="H53" s="11"/>
      <c r="I53" s="11"/>
      <c r="J53" s="11"/>
      <c r="K53" s="12"/>
      <c r="L53" s="11"/>
      <c r="M53" s="11"/>
      <c r="N53" s="11"/>
      <c r="O53" s="11"/>
      <c r="P53" s="11"/>
      <c r="Q53" s="11"/>
      <c r="R53" s="11"/>
      <c r="S53" s="11"/>
      <c r="T53" s="11"/>
      <c r="U53" s="48">
        <f t="shared" si="2"/>
        <v>0</v>
      </c>
      <c r="V53" s="48">
        <f t="shared" si="3"/>
        <v>0</v>
      </c>
    </row>
    <row r="54" spans="2:22" ht="31.5" x14ac:dyDescent="0.25">
      <c r="B54" s="18" t="s">
        <v>73</v>
      </c>
      <c r="C54" s="15"/>
      <c r="D54" s="15"/>
      <c r="E54" s="15"/>
      <c r="F54" s="15"/>
      <c r="G54" s="15"/>
      <c r="H54" s="15">
        <f t="shared" ref="H54:H58" si="21">D54*E54</f>
        <v>0</v>
      </c>
      <c r="I54" s="15"/>
      <c r="J54" s="15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48">
        <f t="shared" si="2"/>
        <v>0</v>
      </c>
      <c r="V54" s="48">
        <f t="shared" si="3"/>
        <v>0</v>
      </c>
    </row>
    <row r="55" spans="2:22" ht="15.75" x14ac:dyDescent="0.25">
      <c r="B55" s="18" t="s">
        <v>74</v>
      </c>
      <c r="C55" s="15"/>
      <c r="D55" s="15">
        <v>1</v>
      </c>
      <c r="E55" s="15">
        <v>2500</v>
      </c>
      <c r="F55" s="15"/>
      <c r="G55" s="15"/>
      <c r="H55" s="15">
        <f t="shared" si="21"/>
        <v>2500</v>
      </c>
      <c r="I55" s="15"/>
      <c r="J55" s="15"/>
      <c r="K55" s="16"/>
      <c r="L55" s="15"/>
      <c r="M55" s="15"/>
      <c r="N55" s="15"/>
      <c r="O55" s="15"/>
      <c r="P55" s="15"/>
      <c r="Q55" s="15"/>
      <c r="R55" s="15"/>
      <c r="S55" s="15"/>
      <c r="T55" s="15">
        <v>2500</v>
      </c>
      <c r="U55" s="48">
        <f t="shared" si="2"/>
        <v>2500</v>
      </c>
      <c r="V55" s="48">
        <f t="shared" si="3"/>
        <v>0</v>
      </c>
    </row>
    <row r="56" spans="2:22" ht="31.5" x14ac:dyDescent="0.25">
      <c r="B56" s="30" t="s">
        <v>75</v>
      </c>
      <c r="C56" s="15"/>
      <c r="D56" s="15"/>
      <c r="E56" s="15"/>
      <c r="F56" s="15"/>
      <c r="G56" s="15"/>
      <c r="H56" s="15">
        <f t="shared" si="21"/>
        <v>0</v>
      </c>
      <c r="I56" s="15"/>
      <c r="J56" s="15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48">
        <f t="shared" si="2"/>
        <v>0</v>
      </c>
      <c r="V56" s="48">
        <f t="shared" si="3"/>
        <v>0</v>
      </c>
    </row>
    <row r="57" spans="2:22" ht="15.75" x14ac:dyDescent="0.25">
      <c r="B57" s="21" t="s">
        <v>76</v>
      </c>
      <c r="C57" s="15" t="s">
        <v>58</v>
      </c>
      <c r="D57" s="15">
        <v>3</v>
      </c>
      <c r="E57" s="15">
        <v>45000</v>
      </c>
      <c r="F57" s="15"/>
      <c r="G57" s="15"/>
      <c r="H57" s="15">
        <f t="shared" si="21"/>
        <v>135000</v>
      </c>
      <c r="I57" s="15"/>
      <c r="J57" s="15"/>
      <c r="K57" s="16"/>
      <c r="L57" s="15"/>
      <c r="M57" s="15"/>
      <c r="N57" s="15"/>
      <c r="O57" s="15"/>
      <c r="P57" s="15"/>
      <c r="Q57" s="15"/>
      <c r="R57" s="15"/>
      <c r="S57" s="15"/>
      <c r="T57" s="15">
        <f t="shared" ref="T57:T59" si="22">H57</f>
        <v>135000</v>
      </c>
      <c r="U57" s="48">
        <f t="shared" si="2"/>
        <v>135000</v>
      </c>
      <c r="V57" s="48">
        <f t="shared" si="3"/>
        <v>0</v>
      </c>
    </row>
    <row r="58" spans="2:22" ht="15.75" x14ac:dyDescent="0.25">
      <c r="B58" s="18" t="s">
        <v>88</v>
      </c>
      <c r="C58" s="15"/>
      <c r="D58" s="15"/>
      <c r="E58" s="15"/>
      <c r="F58" s="15"/>
      <c r="G58" s="15"/>
      <c r="H58" s="15">
        <f t="shared" si="21"/>
        <v>0</v>
      </c>
      <c r="I58" s="15"/>
      <c r="J58" s="15"/>
      <c r="K58" s="16"/>
      <c r="L58" s="15"/>
      <c r="M58" s="15"/>
      <c r="N58" s="15"/>
      <c r="O58" s="15"/>
      <c r="P58" s="15"/>
      <c r="Q58" s="15"/>
      <c r="R58" s="15"/>
      <c r="S58" s="15"/>
      <c r="T58" s="15">
        <f t="shared" si="22"/>
        <v>0</v>
      </c>
      <c r="U58" s="48">
        <f t="shared" si="2"/>
        <v>0</v>
      </c>
      <c r="V58" s="48">
        <f t="shared" si="3"/>
        <v>0</v>
      </c>
    </row>
    <row r="59" spans="2:22" ht="31.5" x14ac:dyDescent="0.25">
      <c r="B59" s="22" t="s">
        <v>77</v>
      </c>
      <c r="C59" s="15"/>
      <c r="D59" s="15"/>
      <c r="E59" s="15"/>
      <c r="F59" s="15"/>
      <c r="G59" s="15"/>
      <c r="H59" s="15">
        <f>H54+H55+H56+H57+H58</f>
        <v>137500</v>
      </c>
      <c r="I59" s="15"/>
      <c r="J59" s="15"/>
      <c r="K59" s="16"/>
      <c r="L59" s="15"/>
      <c r="M59" s="15"/>
      <c r="N59" s="15"/>
      <c r="O59" s="15"/>
      <c r="P59" s="15"/>
      <c r="Q59" s="15"/>
      <c r="R59" s="15"/>
      <c r="S59" s="15"/>
      <c r="T59" s="15">
        <f t="shared" si="22"/>
        <v>137500</v>
      </c>
      <c r="U59" s="48">
        <f t="shared" si="2"/>
        <v>137500</v>
      </c>
      <c r="V59" s="48">
        <f t="shared" si="3"/>
        <v>0</v>
      </c>
    </row>
    <row r="60" spans="2:22" ht="18.75" x14ac:dyDescent="0.25">
      <c r="B60" s="31" t="s">
        <v>78</v>
      </c>
      <c r="C60" s="15"/>
      <c r="D60" s="15"/>
      <c r="E60" s="15"/>
      <c r="F60" s="15"/>
      <c r="G60" s="15"/>
      <c r="H60" s="32">
        <v>750124</v>
      </c>
      <c r="I60" s="15">
        <v>110012</v>
      </c>
      <c r="J60" s="15"/>
      <c r="K60" s="16"/>
      <c r="L60" s="15"/>
      <c r="M60" s="15"/>
      <c r="N60" s="15"/>
      <c r="O60" s="15">
        <v>101165</v>
      </c>
      <c r="P60" s="15">
        <v>185663</v>
      </c>
      <c r="Q60">
        <v>124506</v>
      </c>
      <c r="R60" s="15">
        <v>48719</v>
      </c>
      <c r="S60" s="15">
        <v>180059</v>
      </c>
      <c r="T60" s="15"/>
      <c r="U60" s="48">
        <f t="shared" si="2"/>
        <v>750124</v>
      </c>
      <c r="V60" s="48">
        <f t="shared" si="3"/>
        <v>0</v>
      </c>
    </row>
    <row r="61" spans="2:22" ht="15.75" x14ac:dyDescent="0.25">
      <c r="B61" s="33" t="s">
        <v>79</v>
      </c>
      <c r="C61" s="33"/>
      <c r="D61" s="33"/>
      <c r="E61" s="33"/>
      <c r="F61" s="33"/>
      <c r="G61" s="33"/>
      <c r="H61" s="34">
        <f>H28+H34+H52+H59</f>
        <v>1796408</v>
      </c>
      <c r="I61" s="34">
        <f>I28+I34+I52+I59</f>
        <v>40900</v>
      </c>
      <c r="J61" s="34">
        <f>J28+J34+J52+J59</f>
        <v>104840</v>
      </c>
      <c r="K61" s="35">
        <f>K28+K34+K52+K59</f>
        <v>128596</v>
      </c>
      <c r="L61" s="34">
        <f>L28+L34+L52+L59</f>
        <v>128596</v>
      </c>
      <c r="M61" s="34">
        <f>M28+M34+M52+M59</f>
        <v>128596</v>
      </c>
      <c r="N61" s="34">
        <f>N28+N34+N52+N59</f>
        <v>81800</v>
      </c>
      <c r="O61" s="34">
        <f>O28+O34+O52+O59</f>
        <v>55300</v>
      </c>
      <c r="P61" s="34">
        <f>P28+P34+P52+P59</f>
        <v>55300</v>
      </c>
      <c r="Q61" s="34">
        <f>Q28+Q34+Q52+Q59</f>
        <v>58180</v>
      </c>
      <c r="R61" s="34">
        <f>R28+R34+R52+R59</f>
        <v>99080</v>
      </c>
      <c r="S61" s="34">
        <f>S28+S34+S52+S59</f>
        <v>343560</v>
      </c>
      <c r="T61" s="34">
        <f>T28+T34+T52+T59</f>
        <v>571660</v>
      </c>
      <c r="U61" s="48">
        <f t="shared" si="2"/>
        <v>1796408</v>
      </c>
      <c r="V61" s="48">
        <f t="shared" si="3"/>
        <v>0</v>
      </c>
    </row>
    <row r="62" spans="2:22" ht="58.5" customHeight="1" x14ac:dyDescent="0.25">
      <c r="B62" s="28" t="s">
        <v>80</v>
      </c>
      <c r="C62" s="36" t="s">
        <v>81</v>
      </c>
      <c r="D62" s="29"/>
      <c r="E62" s="29"/>
      <c r="F62" s="29"/>
      <c r="G62" s="29"/>
      <c r="H62" s="29">
        <v>115010</v>
      </c>
      <c r="I62" s="29">
        <f>ROUND(I7*10%,0)</f>
        <v>4090</v>
      </c>
      <c r="J62" s="29">
        <f>ROUND(J7*10%,0)</f>
        <v>8180</v>
      </c>
      <c r="K62" s="29">
        <f>ROUND(K7*10%,0)</f>
        <v>9980</v>
      </c>
      <c r="L62" s="29">
        <f>ROUND(L7*10%,0)</f>
        <v>9980</v>
      </c>
      <c r="M62" s="29">
        <f>ROUND(M7*10%,0)</f>
        <v>9980</v>
      </c>
      <c r="N62" s="29">
        <f>ROUND(N7*10%,0)</f>
        <v>8180</v>
      </c>
      <c r="O62" s="29">
        <f>ROUND(O7*10%,0)</f>
        <v>4090</v>
      </c>
      <c r="P62" s="29">
        <f>ROUND(P7*10%,0)</f>
        <v>4090</v>
      </c>
      <c r="Q62" s="29">
        <f>ROUND(Q7*10%,0)</f>
        <v>4090</v>
      </c>
      <c r="R62" s="29">
        <f>ROUND(R7*10%,0)</f>
        <v>8180</v>
      </c>
      <c r="S62" s="29">
        <f>ROUND(S7*10%,0)</f>
        <v>34356</v>
      </c>
      <c r="T62" s="29">
        <v>9814</v>
      </c>
      <c r="U62" s="48">
        <f t="shared" si="2"/>
        <v>115010</v>
      </c>
      <c r="V62" s="48">
        <f t="shared" si="3"/>
        <v>0</v>
      </c>
    </row>
    <row r="63" spans="2:22" ht="18.75" x14ac:dyDescent="0.25">
      <c r="B63" s="37" t="s">
        <v>82</v>
      </c>
      <c r="C63" s="29"/>
      <c r="D63" s="29"/>
      <c r="E63" s="29"/>
      <c r="F63" s="29"/>
      <c r="G63" s="29"/>
      <c r="H63" s="29">
        <v>0</v>
      </c>
      <c r="I63" s="29">
        <v>0</v>
      </c>
      <c r="J63" s="29">
        <v>0</v>
      </c>
      <c r="K63" s="38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48">
        <f t="shared" si="2"/>
        <v>0</v>
      </c>
      <c r="V63" s="48">
        <f t="shared" si="3"/>
        <v>0</v>
      </c>
    </row>
    <row r="64" spans="2:22" ht="31.5" x14ac:dyDescent="0.25">
      <c r="B64" s="33" t="s">
        <v>83</v>
      </c>
      <c r="C64" s="33"/>
      <c r="D64" s="33"/>
      <c r="E64" s="33"/>
      <c r="F64" s="33"/>
      <c r="G64" s="33"/>
      <c r="H64" s="34">
        <f>H65+H66</f>
        <v>2661542</v>
      </c>
      <c r="I64" s="34">
        <f t="shared" ref="I64:T64" si="23">I65+I66</f>
        <v>155002</v>
      </c>
      <c r="J64" s="34">
        <f t="shared" si="23"/>
        <v>113020</v>
      </c>
      <c r="K64" s="35">
        <f t="shared" si="23"/>
        <v>138576</v>
      </c>
      <c r="L64" s="34">
        <f t="shared" si="23"/>
        <v>138576</v>
      </c>
      <c r="M64" s="34">
        <f t="shared" si="23"/>
        <v>138576</v>
      </c>
      <c r="N64" s="34">
        <f t="shared" si="23"/>
        <v>89980</v>
      </c>
      <c r="O64" s="34">
        <f>O65+O66</f>
        <v>160555</v>
      </c>
      <c r="P64" s="34">
        <f t="shared" si="23"/>
        <v>245053</v>
      </c>
      <c r="Q64" s="34">
        <f t="shared" si="23"/>
        <v>186776</v>
      </c>
      <c r="R64" s="34">
        <f t="shared" si="23"/>
        <v>155979</v>
      </c>
      <c r="S64" s="34">
        <f t="shared" si="23"/>
        <v>557975</v>
      </c>
      <c r="T64" s="34">
        <f t="shared" si="23"/>
        <v>581474</v>
      </c>
      <c r="U64" s="48">
        <f t="shared" si="2"/>
        <v>2661542</v>
      </c>
      <c r="V64" s="48">
        <f t="shared" si="3"/>
        <v>0</v>
      </c>
    </row>
    <row r="65" spans="2:22" ht="15.75" x14ac:dyDescent="0.25">
      <c r="B65" s="39" t="s">
        <v>84</v>
      </c>
      <c r="C65" s="40"/>
      <c r="D65" s="40"/>
      <c r="E65" s="40"/>
      <c r="F65" s="40"/>
      <c r="G65" s="40"/>
      <c r="H65" s="41">
        <f>H61+H62</f>
        <v>1911418</v>
      </c>
      <c r="I65" s="41">
        <f>I61+I62</f>
        <v>44990</v>
      </c>
      <c r="J65" s="41">
        <f t="shared" ref="J65:T65" si="24">J61+J62</f>
        <v>113020</v>
      </c>
      <c r="K65" s="42">
        <f t="shared" si="24"/>
        <v>138576</v>
      </c>
      <c r="L65" s="41">
        <f t="shared" si="24"/>
        <v>138576</v>
      </c>
      <c r="M65" s="41">
        <f t="shared" si="24"/>
        <v>138576</v>
      </c>
      <c r="N65" s="41">
        <f t="shared" si="24"/>
        <v>89980</v>
      </c>
      <c r="O65" s="41">
        <f>O61+O62</f>
        <v>59390</v>
      </c>
      <c r="P65" s="41">
        <f>P61+P62</f>
        <v>59390</v>
      </c>
      <c r="Q65" s="41">
        <f t="shared" si="24"/>
        <v>62270</v>
      </c>
      <c r="R65" s="41">
        <f t="shared" si="24"/>
        <v>107260</v>
      </c>
      <c r="S65" s="41">
        <f t="shared" si="24"/>
        <v>377916</v>
      </c>
      <c r="T65" s="41">
        <f t="shared" si="24"/>
        <v>581474</v>
      </c>
      <c r="U65" s="48">
        <f t="shared" si="2"/>
        <v>1911418</v>
      </c>
      <c r="V65" s="48">
        <f t="shared" si="3"/>
        <v>0</v>
      </c>
    </row>
    <row r="66" spans="2:22" ht="15.75" x14ac:dyDescent="0.25">
      <c r="B66" s="39" t="s">
        <v>85</v>
      </c>
      <c r="C66" s="40"/>
      <c r="D66" s="40"/>
      <c r="E66" s="40"/>
      <c r="F66" s="40"/>
      <c r="G66" s="40"/>
      <c r="H66" s="43">
        <f>H60</f>
        <v>750124</v>
      </c>
      <c r="I66" s="43">
        <f t="shared" ref="I66:T66" si="25">I60</f>
        <v>110012</v>
      </c>
      <c r="J66" s="43">
        <f t="shared" si="25"/>
        <v>0</v>
      </c>
      <c r="K66" s="44">
        <f t="shared" si="25"/>
        <v>0</v>
      </c>
      <c r="L66" s="43">
        <f t="shared" si="25"/>
        <v>0</v>
      </c>
      <c r="M66" s="43">
        <f t="shared" si="25"/>
        <v>0</v>
      </c>
      <c r="N66" s="43">
        <f t="shared" si="25"/>
        <v>0</v>
      </c>
      <c r="O66" s="43">
        <f>O60</f>
        <v>101165</v>
      </c>
      <c r="P66" s="43">
        <f>P60</f>
        <v>185663</v>
      </c>
      <c r="Q66" s="43">
        <f>Q60</f>
        <v>124506</v>
      </c>
      <c r="R66" s="43">
        <f t="shared" si="25"/>
        <v>48719</v>
      </c>
      <c r="S66" s="43">
        <f t="shared" si="25"/>
        <v>180059</v>
      </c>
      <c r="T66" s="43">
        <f t="shared" si="25"/>
        <v>0</v>
      </c>
      <c r="U66" s="48">
        <f t="shared" si="2"/>
        <v>750124</v>
      </c>
      <c r="V66" s="48">
        <f t="shared" si="3"/>
        <v>0</v>
      </c>
    </row>
    <row r="67" spans="2:22" ht="15.75" x14ac:dyDescent="0.25">
      <c r="B67" s="33" t="s">
        <v>86</v>
      </c>
      <c r="C67" s="33"/>
      <c r="D67" s="33"/>
      <c r="E67" s="33"/>
      <c r="F67" s="33"/>
      <c r="G67" s="33"/>
      <c r="H67" s="34">
        <v>0</v>
      </c>
      <c r="I67" s="34">
        <v>0</v>
      </c>
      <c r="J67" s="34">
        <v>0</v>
      </c>
      <c r="K67" s="35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48">
        <f t="shared" si="2"/>
        <v>0</v>
      </c>
      <c r="V67" s="48">
        <f t="shared" si="3"/>
        <v>0</v>
      </c>
    </row>
    <row r="68" spans="2:22" ht="15.75" x14ac:dyDescent="0.25">
      <c r="B68" s="45" t="s">
        <v>87</v>
      </c>
      <c r="C68" s="46"/>
      <c r="D68" s="46"/>
      <c r="E68" s="46"/>
      <c r="F68" s="46"/>
      <c r="G68" s="46"/>
      <c r="H68" s="46">
        <f>H65+H66+H67</f>
        <v>2661542</v>
      </c>
      <c r="I68" s="46">
        <f t="shared" ref="I68:T68" si="26">I65+I66+I67</f>
        <v>155002</v>
      </c>
      <c r="J68" s="46">
        <f t="shared" si="26"/>
        <v>113020</v>
      </c>
      <c r="K68" s="47">
        <f t="shared" si="26"/>
        <v>138576</v>
      </c>
      <c r="L68" s="46">
        <f t="shared" si="26"/>
        <v>138576</v>
      </c>
      <c r="M68" s="46">
        <f t="shared" si="26"/>
        <v>138576</v>
      </c>
      <c r="N68" s="46">
        <f t="shared" si="26"/>
        <v>89980</v>
      </c>
      <c r="O68" s="46">
        <f t="shared" si="26"/>
        <v>160555</v>
      </c>
      <c r="P68" s="46">
        <f>P65+P66+P67</f>
        <v>245053</v>
      </c>
      <c r="Q68" s="46">
        <f t="shared" si="26"/>
        <v>186776</v>
      </c>
      <c r="R68" s="46">
        <f t="shared" si="26"/>
        <v>155979</v>
      </c>
      <c r="S68" s="46">
        <f t="shared" si="26"/>
        <v>557975</v>
      </c>
      <c r="T68" s="46">
        <f t="shared" si="26"/>
        <v>581474</v>
      </c>
      <c r="U68" s="48">
        <f t="shared" si="2"/>
        <v>2661542</v>
      </c>
      <c r="V68" s="48">
        <f t="shared" si="3"/>
        <v>0</v>
      </c>
    </row>
    <row r="71" spans="2:22" x14ac:dyDescent="0.25">
      <c r="H71">
        <f>H7*10%</f>
        <v>115010.8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F37F2-E794-48F9-88DB-CBB0F41FACF4}">
  <dimension ref="A1"/>
  <sheetViews>
    <sheetView tabSelected="1" workbookViewId="0">
      <selection activeCell="E13" sqref="E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Buget_proiect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peatro ibb</dc:creator>
  <cp:lastModifiedBy>peatro ibb</cp:lastModifiedBy>
  <dcterms:created xsi:type="dcterms:W3CDTF">2023-10-23T09:38:04Z</dcterms:created>
  <dcterms:modified xsi:type="dcterms:W3CDTF">2023-10-23T09:59:40Z</dcterms:modified>
</cp:coreProperties>
</file>